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comments1.xml" ContentType="application/vnd.openxmlformats-officedocument.spreadsheetml.comments+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75" windowWidth="15195" windowHeight="8130" firstSheet="4" activeTab="4"/>
  </bookViews>
  <sheets>
    <sheet name="G 14-09-01-A" sheetId="21" r:id="rId1"/>
    <sheet name="G 1 14-09-01-A" sheetId="14" r:id="rId2"/>
    <sheet name="Hoja1" sheetId="5" state="hidden" r:id="rId3"/>
    <sheet name="Cuadro 2" sheetId="7" state="hidden" r:id="rId4"/>
    <sheet name="matriz dic 2014" sheetId="22" r:id="rId5"/>
  </sheets>
  <definedNames>
    <definedName name="_xlnm._FilterDatabase" localSheetId="3" hidden="1">'Cuadro 2'!$A$21:$H$63</definedName>
    <definedName name="_xlnm._FilterDatabase" localSheetId="1" hidden="1">'G 1 14-09-01-A'!$A$15:$J$54</definedName>
    <definedName name="_xlnm.Print_Area" localSheetId="4">'matriz dic 2014'!$A$14:$T$230</definedName>
    <definedName name="_xlnm.Print_Titles" localSheetId="4">'matriz dic 2014'!$1:$13</definedName>
  </definedNames>
  <calcPr calcId="145621"/>
</workbook>
</file>

<file path=xl/calcChain.xml><?xml version="1.0" encoding="utf-8"?>
<calcChain xmlns="http://schemas.openxmlformats.org/spreadsheetml/2006/main">
  <c r="R216" i="22" l="1"/>
  <c r="Q216" i="22"/>
  <c r="R215" i="22"/>
  <c r="Q215" i="22"/>
  <c r="R214" i="22"/>
  <c r="Q214" i="22"/>
  <c r="R213" i="22"/>
  <c r="Q213" i="22"/>
  <c r="O213" i="22"/>
  <c r="M213" i="22"/>
  <c r="R212" i="22"/>
  <c r="Q212" i="22"/>
  <c r="R211" i="22"/>
  <c r="Q211" i="22"/>
  <c r="R210" i="22"/>
  <c r="Q210" i="22"/>
  <c r="R209" i="22"/>
  <c r="Q209" i="22"/>
  <c r="O209" i="22"/>
  <c r="M209" i="22"/>
  <c r="R208" i="22"/>
  <c r="Q208" i="22"/>
  <c r="R207" i="22"/>
  <c r="Q207" i="22"/>
  <c r="R206" i="22"/>
  <c r="Q206" i="22"/>
  <c r="R205" i="22"/>
  <c r="Q205" i="22"/>
  <c r="O205" i="22"/>
  <c r="M205" i="22"/>
  <c r="P205" i="22" s="1"/>
  <c r="R204" i="22"/>
  <c r="Q204" i="22"/>
  <c r="O204" i="22"/>
  <c r="M204" i="22"/>
  <c r="R203" i="22"/>
  <c r="Q203" i="22"/>
  <c r="O203" i="22"/>
  <c r="M203" i="22"/>
  <c r="P203" i="22" s="1"/>
  <c r="R202" i="22"/>
  <c r="Q202" i="22"/>
  <c r="O202" i="22"/>
  <c r="M202" i="22"/>
  <c r="R201" i="22"/>
  <c r="Q201" i="22"/>
  <c r="O201" i="22"/>
  <c r="M201" i="22"/>
  <c r="P201" i="22" s="1"/>
  <c r="R200" i="22"/>
  <c r="Q200" i="22"/>
  <c r="O200" i="22"/>
  <c r="M200" i="22"/>
  <c r="R199" i="22"/>
  <c r="Q199" i="22"/>
  <c r="O199" i="22"/>
  <c r="M199" i="22"/>
  <c r="P199" i="22" s="1"/>
  <c r="R197" i="22"/>
  <c r="Q197" i="22"/>
  <c r="O197" i="22"/>
  <c r="M197" i="22"/>
  <c r="R196" i="22"/>
  <c r="Q196" i="22"/>
  <c r="R195" i="22"/>
  <c r="Q195" i="22"/>
  <c r="R194" i="22"/>
  <c r="Q194" i="22"/>
  <c r="R193" i="22"/>
  <c r="Q193" i="22"/>
  <c r="O193" i="22"/>
  <c r="M193" i="22"/>
  <c r="R192" i="22"/>
  <c r="Q192" i="22"/>
  <c r="R191" i="22"/>
  <c r="Q191" i="22"/>
  <c r="R190" i="22"/>
  <c r="Q190" i="22"/>
  <c r="R189" i="22"/>
  <c r="Q189" i="22"/>
  <c r="O189" i="22"/>
  <c r="M189" i="22"/>
  <c r="R188" i="22"/>
  <c r="Q188" i="22"/>
  <c r="R187" i="22"/>
  <c r="Q187" i="22"/>
  <c r="R186" i="22"/>
  <c r="Q186" i="22"/>
  <c r="R185" i="22"/>
  <c r="Q185" i="22"/>
  <c r="O185" i="22"/>
  <c r="M185" i="22"/>
  <c r="R184" i="22"/>
  <c r="Q184" i="22"/>
  <c r="R183" i="22"/>
  <c r="Q183" i="22"/>
  <c r="R182" i="22"/>
  <c r="Q182" i="22"/>
  <c r="R181" i="22"/>
  <c r="Q181" i="22"/>
  <c r="O181" i="22"/>
  <c r="M181" i="22"/>
  <c r="R179" i="22"/>
  <c r="Q179" i="22"/>
  <c r="O179" i="22"/>
  <c r="M179" i="22"/>
  <c r="R177" i="22"/>
  <c r="Q177" i="22"/>
  <c r="O177" i="22"/>
  <c r="M177" i="22"/>
  <c r="R175" i="22"/>
  <c r="Q175" i="22"/>
  <c r="O175" i="22"/>
  <c r="M175" i="22"/>
  <c r="R173" i="22"/>
  <c r="Q173" i="22"/>
  <c r="O173" i="22"/>
  <c r="M173" i="22"/>
  <c r="P173" i="22" s="1"/>
  <c r="R171" i="22"/>
  <c r="Q171" i="22"/>
  <c r="O171" i="22"/>
  <c r="M171" i="22"/>
  <c r="R169" i="22"/>
  <c r="Q169" i="22"/>
  <c r="O169" i="22"/>
  <c r="M169" i="22"/>
  <c r="R167" i="22"/>
  <c r="Q167" i="22"/>
  <c r="O167" i="22"/>
  <c r="M167" i="22"/>
  <c r="R165" i="22"/>
  <c r="Q165" i="22"/>
  <c r="O165" i="22"/>
  <c r="M165" i="22"/>
  <c r="R164" i="22"/>
  <c r="Q164" i="22"/>
  <c r="R163" i="22"/>
  <c r="Q163" i="22"/>
  <c r="R162" i="22"/>
  <c r="Q162" i="22"/>
  <c r="R161" i="22"/>
  <c r="Q161" i="22"/>
  <c r="O161" i="22"/>
  <c r="M161" i="22"/>
  <c r="R160" i="22"/>
  <c r="Q160" i="22"/>
  <c r="R159" i="22"/>
  <c r="Q159" i="22"/>
  <c r="R158" i="22"/>
  <c r="Q158" i="22"/>
  <c r="R157" i="22"/>
  <c r="Q157" i="22"/>
  <c r="O157" i="22"/>
  <c r="M157" i="22"/>
  <c r="P157" i="22" s="1"/>
  <c r="R155" i="22"/>
  <c r="Q155" i="22"/>
  <c r="O155" i="22"/>
  <c r="M155" i="22"/>
  <c r="P155" i="22" s="1"/>
  <c r="R153" i="22"/>
  <c r="Q153" i="22"/>
  <c r="O153" i="22"/>
  <c r="M153" i="22"/>
  <c r="P153" i="22" s="1"/>
  <c r="R152" i="22"/>
  <c r="Q152" i="22"/>
  <c r="R151" i="22"/>
  <c r="Q151" i="22"/>
  <c r="R150" i="22"/>
  <c r="Q150" i="22"/>
  <c r="R149" i="22"/>
  <c r="Q149" i="22"/>
  <c r="O149" i="22"/>
  <c r="M149" i="22"/>
  <c r="P149" i="22" s="1"/>
  <c r="R148" i="22"/>
  <c r="Q148" i="22"/>
  <c r="R147" i="22"/>
  <c r="Q147" i="22"/>
  <c r="R146" i="22"/>
  <c r="Q146" i="22"/>
  <c r="R145" i="22"/>
  <c r="Q145" i="22"/>
  <c r="O145" i="22"/>
  <c r="M145" i="22"/>
  <c r="R144" i="22"/>
  <c r="Q144" i="22"/>
  <c r="R143" i="22"/>
  <c r="Q143" i="22"/>
  <c r="R142" i="22"/>
  <c r="Q142" i="22"/>
  <c r="R141" i="22"/>
  <c r="Q141" i="22"/>
  <c r="O141" i="22"/>
  <c r="M141" i="22"/>
  <c r="R140" i="22"/>
  <c r="Q140" i="22"/>
  <c r="R139" i="22"/>
  <c r="Q139" i="22"/>
  <c r="R138" i="22"/>
  <c r="Q138" i="22"/>
  <c r="R137" i="22"/>
  <c r="Q137" i="22"/>
  <c r="O137" i="22"/>
  <c r="R136" i="22"/>
  <c r="Q136" i="22"/>
  <c r="R135" i="22"/>
  <c r="Q135" i="22"/>
  <c r="R134" i="22"/>
  <c r="Q134" i="22"/>
  <c r="R133" i="22"/>
  <c r="Q133" i="22"/>
  <c r="O133" i="22"/>
  <c r="M137" i="22"/>
  <c r="O132" i="22"/>
  <c r="M132" i="22"/>
  <c r="R132" i="22" s="1"/>
  <c r="R131" i="22"/>
  <c r="Q131" i="22"/>
  <c r="O131" i="22"/>
  <c r="M131" i="22"/>
  <c r="O130" i="22"/>
  <c r="M130" i="22"/>
  <c r="R130" i="22" s="1"/>
  <c r="O129" i="22"/>
  <c r="M129" i="22"/>
  <c r="R129" i="22" s="1"/>
  <c r="O128" i="22"/>
  <c r="M128" i="22"/>
  <c r="R128" i="22" s="1"/>
  <c r="O127" i="22"/>
  <c r="M127" i="22"/>
  <c r="R127" i="22" s="1"/>
  <c r="M123" i="22"/>
  <c r="R124" i="22"/>
  <c r="Q124" i="22"/>
  <c r="O124" i="22"/>
  <c r="M124" i="22"/>
  <c r="P141" i="22" l="1"/>
  <c r="P161" i="22"/>
  <c r="P175" i="22"/>
  <c r="P177" i="22"/>
  <c r="P185" i="22"/>
  <c r="P200" i="22"/>
  <c r="P202" i="22"/>
  <c r="P204" i="22"/>
  <c r="P209" i="22"/>
  <c r="P145" i="22"/>
  <c r="P165" i="22"/>
  <c r="P167" i="22"/>
  <c r="P169" i="22"/>
  <c r="P171" i="22"/>
  <c r="P179" i="22"/>
  <c r="P181" i="22"/>
  <c r="P189" i="22"/>
  <c r="P193" i="22"/>
  <c r="P197" i="22"/>
  <c r="P213" i="22"/>
  <c r="P124" i="22"/>
  <c r="P131" i="22"/>
  <c r="P137" i="22"/>
  <c r="P127" i="22"/>
  <c r="Q127" i="22" s="1"/>
  <c r="P129" i="22"/>
  <c r="Q129" i="22" s="1"/>
  <c r="P128" i="22"/>
  <c r="Q128" i="22" s="1"/>
  <c r="P130" i="22"/>
  <c r="Q130" i="22" s="1"/>
  <c r="P132" i="22"/>
  <c r="Q132" i="22" s="1"/>
  <c r="R110" i="22"/>
  <c r="Q110" i="22"/>
  <c r="O110" i="22"/>
  <c r="O108" i="22"/>
  <c r="R57" i="22" l="1"/>
  <c r="R56" i="22"/>
  <c r="R55" i="22"/>
  <c r="R54" i="22"/>
  <c r="Q57" i="22"/>
  <c r="Q56" i="22"/>
  <c r="Q55" i="22"/>
  <c r="Q54" i="22"/>
  <c r="R53" i="22"/>
  <c r="R52" i="22"/>
  <c r="R51" i="22"/>
  <c r="Q53" i="22"/>
  <c r="Q52" i="22"/>
  <c r="Q51" i="22"/>
  <c r="O50" i="22"/>
  <c r="R49" i="22" l="1"/>
  <c r="R48" i="22"/>
  <c r="R47" i="22"/>
  <c r="R46" i="22"/>
  <c r="Q49" i="22"/>
  <c r="Q48" i="22"/>
  <c r="Q47" i="22"/>
  <c r="Q46" i="22"/>
  <c r="O46" i="22"/>
  <c r="M46" i="22"/>
  <c r="R41" i="22"/>
  <c r="R40" i="22"/>
  <c r="R39" i="22"/>
  <c r="R38" i="22"/>
  <c r="R37" i="22"/>
  <c r="R36" i="22"/>
  <c r="R35" i="22"/>
  <c r="R34" i="22"/>
  <c r="Q41" i="22"/>
  <c r="Q40" i="22"/>
  <c r="Q39" i="22"/>
  <c r="Q38" i="22"/>
  <c r="O38" i="22"/>
  <c r="M38" i="22"/>
  <c r="P38" i="22" l="1"/>
  <c r="P46" i="22"/>
  <c r="R29" i="22"/>
  <c r="R28" i="22"/>
  <c r="R27" i="22"/>
  <c r="R26" i="22"/>
  <c r="Q29" i="22"/>
  <c r="Q28" i="22"/>
  <c r="Q27" i="22"/>
  <c r="Q26" i="22"/>
  <c r="O26" i="22"/>
  <c r="M26" i="22"/>
  <c r="P26" i="22" l="1"/>
  <c r="M133" i="22" l="1"/>
  <c r="P133" i="22" s="1"/>
  <c r="O125" i="22"/>
  <c r="M125" i="22"/>
  <c r="R125" i="22" s="1"/>
  <c r="R123" i="22"/>
  <c r="O123" i="22"/>
  <c r="R122" i="22"/>
  <c r="Q122" i="22"/>
  <c r="O122" i="22"/>
  <c r="O121" i="22"/>
  <c r="O120" i="22"/>
  <c r="O119" i="22"/>
  <c r="O118" i="22"/>
  <c r="M122" i="22"/>
  <c r="M121" i="22"/>
  <c r="R121" i="22" s="1"/>
  <c r="M120" i="22"/>
  <c r="R120" i="22" s="1"/>
  <c r="M119" i="22"/>
  <c r="R119" i="22" s="1"/>
  <c r="M118" i="22"/>
  <c r="R118" i="22" s="1"/>
  <c r="R117" i="22"/>
  <c r="Q117" i="22"/>
  <c r="R116" i="22"/>
  <c r="Q116" i="22"/>
  <c r="R115" i="22"/>
  <c r="Q115" i="22"/>
  <c r="O114" i="22"/>
  <c r="M114" i="22"/>
  <c r="P114" i="22" l="1"/>
  <c r="Q114" i="22" s="1"/>
  <c r="P125" i="22"/>
  <c r="Q125" i="22" s="1"/>
  <c r="R114" i="22"/>
  <c r="P118" i="22"/>
  <c r="Q118" i="22" s="1"/>
  <c r="P119" i="22"/>
  <c r="Q119" i="22" s="1"/>
  <c r="P121" i="22"/>
  <c r="Q121" i="22" s="1"/>
  <c r="P120" i="22"/>
  <c r="Q120" i="22" s="1"/>
  <c r="P122" i="22"/>
  <c r="P123" i="22"/>
  <c r="Q123" i="22" s="1"/>
  <c r="M110" i="22" l="1"/>
  <c r="P110" i="22" s="1"/>
  <c r="M108" i="22"/>
  <c r="O106" i="22"/>
  <c r="M106" i="22"/>
  <c r="R106" i="22" s="1"/>
  <c r="R102" i="22"/>
  <c r="Q102" i="22"/>
  <c r="O102" i="22"/>
  <c r="M102" i="22"/>
  <c r="R101" i="22"/>
  <c r="Q101" i="22"/>
  <c r="R100" i="22"/>
  <c r="Q100" i="22"/>
  <c r="R99" i="22"/>
  <c r="Q99" i="22"/>
  <c r="R98" i="22"/>
  <c r="Q98" i="22"/>
  <c r="O98" i="22"/>
  <c r="M98" i="22"/>
  <c r="R94" i="22"/>
  <c r="Q94" i="22"/>
  <c r="O94" i="22"/>
  <c r="M94" i="22"/>
  <c r="R90" i="22"/>
  <c r="Q90" i="22"/>
  <c r="O90" i="22"/>
  <c r="M90" i="22"/>
  <c r="R86" i="22"/>
  <c r="Q86" i="22"/>
  <c r="O86" i="22"/>
  <c r="M86" i="22"/>
  <c r="R85" i="22"/>
  <c r="Q85" i="22"/>
  <c r="R84" i="22"/>
  <c r="Q84" i="22"/>
  <c r="R83" i="22"/>
  <c r="Q83" i="22"/>
  <c r="O82" i="22"/>
  <c r="M82" i="22"/>
  <c r="R82" i="22" s="1"/>
  <c r="R81" i="22"/>
  <c r="Q81" i="22"/>
  <c r="R80" i="22"/>
  <c r="Q80" i="22"/>
  <c r="R79" i="22"/>
  <c r="Q79" i="22"/>
  <c r="O78" i="22"/>
  <c r="M78" i="22"/>
  <c r="R77" i="22"/>
  <c r="Q77" i="22"/>
  <c r="R76" i="22"/>
  <c r="Q76" i="22"/>
  <c r="R75" i="22"/>
  <c r="Q75" i="22"/>
  <c r="R74" i="22"/>
  <c r="Q74" i="22"/>
  <c r="O74" i="22"/>
  <c r="M74" i="22"/>
  <c r="R73" i="22"/>
  <c r="Q73" i="22"/>
  <c r="R72" i="22"/>
  <c r="Q72" i="22"/>
  <c r="R71" i="22"/>
  <c r="Q71" i="22"/>
  <c r="R70" i="22"/>
  <c r="Q70" i="22"/>
  <c r="O70" i="22"/>
  <c r="M70" i="22"/>
  <c r="R66" i="22"/>
  <c r="Q66" i="22"/>
  <c r="O66" i="22"/>
  <c r="M66" i="22"/>
  <c r="O64" i="22"/>
  <c r="M64" i="22"/>
  <c r="R64" i="22" s="1"/>
  <c r="O62" i="22"/>
  <c r="M62" i="22"/>
  <c r="R61" i="22"/>
  <c r="Q61" i="22"/>
  <c r="O61" i="22"/>
  <c r="M61" i="22"/>
  <c r="R60" i="22"/>
  <c r="Q60" i="22"/>
  <c r="O60" i="22"/>
  <c r="M60" i="22"/>
  <c r="O58" i="22"/>
  <c r="M58" i="22"/>
  <c r="O54" i="22"/>
  <c r="P54" i="22" s="1"/>
  <c r="M54" i="22"/>
  <c r="M50" i="22"/>
  <c r="R44" i="22"/>
  <c r="Q44" i="22"/>
  <c r="O44" i="22"/>
  <c r="M44" i="22"/>
  <c r="R42" i="22"/>
  <c r="Q42" i="22"/>
  <c r="O42" i="22"/>
  <c r="M42" i="22"/>
  <c r="Q37" i="22"/>
  <c r="Q36" i="22"/>
  <c r="Q35" i="22"/>
  <c r="Q34" i="22"/>
  <c r="O34" i="22"/>
  <c r="M34" i="22"/>
  <c r="R33" i="22"/>
  <c r="Q33" i="22"/>
  <c r="R32" i="22"/>
  <c r="Q32" i="22"/>
  <c r="R31" i="22"/>
  <c r="Q31" i="22"/>
  <c r="R30" i="22"/>
  <c r="Q30" i="22"/>
  <c r="O30" i="22"/>
  <c r="M30" i="22"/>
  <c r="R25" i="22"/>
  <c r="Q25" i="22"/>
  <c r="R24" i="22"/>
  <c r="Q24" i="22"/>
  <c r="R23" i="22"/>
  <c r="Q23" i="22"/>
  <c r="O22" i="22"/>
  <c r="M22" i="22"/>
  <c r="R22" i="22" s="1"/>
  <c r="O20" i="22"/>
  <c r="M20" i="22"/>
  <c r="R20" i="22" s="1"/>
  <c r="O18" i="22"/>
  <c r="M18" i="22"/>
  <c r="R18" i="22" s="1"/>
  <c r="O16" i="22"/>
  <c r="M16" i="22"/>
  <c r="R16" i="22" s="1"/>
  <c r="O15" i="22"/>
  <c r="M15" i="22"/>
  <c r="R15" i="22" s="1"/>
  <c r="O14" i="22"/>
  <c r="M14" i="22"/>
  <c r="R108" i="22" l="1"/>
  <c r="P108" i="22"/>
  <c r="Q108" i="22" s="1"/>
  <c r="P78" i="22"/>
  <c r="Q78" i="22" s="1"/>
  <c r="P50" i="22"/>
  <c r="Q50" i="22" s="1"/>
  <c r="R50" i="22"/>
  <c r="P66" i="22"/>
  <c r="P86" i="22"/>
  <c r="P102" i="22"/>
  <c r="P60" i="22"/>
  <c r="P90" i="22"/>
  <c r="R78" i="22"/>
  <c r="P58" i="22"/>
  <c r="Q58" i="22" s="1"/>
  <c r="P74" i="22"/>
  <c r="P44" i="22"/>
  <c r="P61" i="22"/>
  <c r="P62" i="22"/>
  <c r="Q62" i="22" s="1"/>
  <c r="P64" i="22"/>
  <c r="Q64" i="22" s="1"/>
  <c r="P94" i="22"/>
  <c r="P98" i="22"/>
  <c r="P30" i="22"/>
  <c r="P34" i="22"/>
  <c r="R58" i="22"/>
  <c r="R62" i="22"/>
  <c r="P82" i="22"/>
  <c r="Q82" i="22" s="1"/>
  <c r="P22" i="22"/>
  <c r="Q22" i="22" s="1"/>
  <c r="P20" i="22"/>
  <c r="Q20" i="22" s="1"/>
  <c r="P70" i="22"/>
  <c r="P42" i="22"/>
  <c r="P16" i="22"/>
  <c r="Q16" i="22" s="1"/>
  <c r="P106" i="22"/>
  <c r="Q106" i="22" s="1"/>
  <c r="P15" i="22"/>
  <c r="Q15" i="22" s="1"/>
  <c r="T225" i="22"/>
  <c r="P14" i="22"/>
  <c r="R14" i="22"/>
  <c r="R217" i="22" s="1"/>
  <c r="T224" i="22" s="1"/>
  <c r="P18" i="22"/>
  <c r="Q18" i="22" s="1"/>
  <c r="P217" i="22" l="1"/>
  <c r="T227" i="22" s="1"/>
  <c r="Q14" i="22"/>
  <c r="Q217" i="22" s="1"/>
  <c r="T226" i="22" s="1"/>
  <c r="F10" i="7" l="1"/>
  <c r="I10" i="7" s="1"/>
  <c r="G19" i="7"/>
  <c r="F19" i="7"/>
  <c r="D19" i="7"/>
  <c r="J18" i="7"/>
  <c r="I18" i="7"/>
  <c r="E18" i="7"/>
  <c r="C18" i="7"/>
  <c r="J17" i="7"/>
  <c r="I17" i="7"/>
  <c r="E17" i="7"/>
  <c r="C17" i="7"/>
  <c r="J16" i="7"/>
  <c r="I16" i="7"/>
  <c r="E16" i="7"/>
  <c r="C16" i="7"/>
  <c r="J15" i="7"/>
  <c r="I15" i="7"/>
  <c r="E15" i="7"/>
  <c r="C15" i="7"/>
  <c r="J14" i="7"/>
  <c r="I14" i="7"/>
  <c r="E14" i="7"/>
  <c r="C14" i="7"/>
  <c r="J13" i="7"/>
  <c r="I13" i="7"/>
  <c r="E13" i="7"/>
  <c r="C13" i="7"/>
  <c r="J12" i="7"/>
  <c r="I12" i="7"/>
  <c r="E12" i="7"/>
  <c r="C12" i="7"/>
  <c r="J11" i="7"/>
  <c r="I11" i="7"/>
  <c r="E11" i="7"/>
  <c r="C11" i="7"/>
  <c r="J10" i="7"/>
  <c r="J19" i="7" s="1"/>
  <c r="E10" i="7"/>
  <c r="E19" i="7" s="1"/>
  <c r="C10" i="7"/>
  <c r="C19" i="7" l="1"/>
  <c r="H12" i="7"/>
  <c r="H14" i="7"/>
  <c r="H16" i="7"/>
  <c r="I19" i="7"/>
  <c r="H11" i="7"/>
  <c r="H13" i="7"/>
  <c r="H15" i="7"/>
  <c r="H17" i="7"/>
  <c r="H18" i="7"/>
  <c r="H10" i="7"/>
  <c r="H19" i="7" l="1"/>
  <c r="H9" i="5"/>
  <c r="G9" i="5"/>
  <c r="F9" i="5"/>
  <c r="E9" i="5"/>
  <c r="D9" i="5"/>
  <c r="C9" i="5"/>
</calcChain>
</file>

<file path=xl/comments1.xml><?xml version="1.0" encoding="utf-8"?>
<comments xmlns="http://schemas.openxmlformats.org/spreadsheetml/2006/main">
  <authors>
    <author>Lenovo User</author>
  </authors>
  <commentList>
    <comment ref="F10" authorId="0">
      <text>
        <r>
          <rPr>
            <b/>
            <sz val="8"/>
            <color indexed="81"/>
            <rFont val="Tahoma"/>
            <family val="2"/>
          </rPr>
          <t>Lenovo User:</t>
        </r>
        <r>
          <rPr>
            <sz val="8"/>
            <color indexed="81"/>
            <rFont val="Tahoma"/>
            <family val="2"/>
          </rPr>
          <t xml:space="preserve">
se incluye como atendido la Acc mejrto 2 item 2
</t>
        </r>
      </text>
    </comment>
  </commentList>
</comments>
</file>

<file path=xl/comments2.xml><?xml version="1.0" encoding="utf-8"?>
<comments xmlns="http://schemas.openxmlformats.org/spreadsheetml/2006/main">
  <authors>
    <author>jmzambrano</author>
    <author>laquijano</author>
  </authors>
  <commentList>
    <comment ref="S10" authorId="0">
      <text>
        <r>
          <rPr>
            <b/>
            <sz val="8"/>
            <color indexed="81"/>
            <rFont val="Tahoma"/>
            <family val="2"/>
          </rPr>
          <t>Fecha (dia-mes-año) de subscripción del plan de Mejoramiento.</t>
        </r>
      </text>
    </comment>
    <comment ref="S11" authorId="0">
      <text>
        <r>
          <rPr>
            <b/>
            <sz val="8"/>
            <color indexed="81"/>
            <rFont val="Tahoma"/>
            <family val="2"/>
          </rPr>
          <t>Fecha (dia-mes-año) de evaluación 
del plan de mejoramiento.</t>
        </r>
      </text>
    </comment>
    <comment ref="A12" authorId="1">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2" authorId="1">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incio y terminación de la meta.
</t>
        </r>
      </text>
    </comment>
    <comment ref="N12" authorId="1">
      <text>
        <r>
          <rPr>
            <b/>
            <sz val="8"/>
            <color indexed="81"/>
            <rFont val="Tahoma"/>
            <family val="2"/>
          </rPr>
          <t xml:space="preserve">Se consigna el numero de unidades ejecutadas por cada una de las metas 
</t>
        </r>
      </text>
    </comment>
    <comment ref="O12" authorId="1">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sharedStrings.xml><?xml version="1.0" encoding="utf-8"?>
<sst xmlns="http://schemas.openxmlformats.org/spreadsheetml/2006/main" count="841" uniqueCount="632">
  <si>
    <t>FORMATO No 2</t>
  </si>
  <si>
    <t xml:space="preserve"> INFORMACIÓN SOBRE LOS PLANES DE MEJORAMIENTO </t>
  </si>
  <si>
    <t xml:space="preserve">Informe presentado a la Contraloría General de la República </t>
  </si>
  <si>
    <t>Entidad: Positiva Compañía de Seguros S.A.</t>
  </si>
  <si>
    <t>NIT:860.011.153-6</t>
  </si>
  <si>
    <t>Fecha de Evaluación:</t>
  </si>
  <si>
    <t xml:space="preserve">Numero consecutivo del hallazgo </t>
  </si>
  <si>
    <t>Código hallazgo</t>
  </si>
  <si>
    <r>
      <t>Descripción hallazgo (</t>
    </r>
    <r>
      <rPr>
        <sz val="8"/>
        <rFont val="Arial"/>
        <family val="2"/>
      </rPr>
      <t>No mas de 50 palabras</t>
    </r>
    <r>
      <rPr>
        <b/>
        <sz val="10"/>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</si>
  <si>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</si>
  <si>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</si>
  <si>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</si>
  <si>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</si>
  <si>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</si>
  <si>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</si>
  <si>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</si>
  <si>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</si>
  <si>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</si>
  <si>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</si>
  <si>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</si>
  <si>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</si>
  <si>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</si>
  <si>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</si>
  <si>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</si>
  <si>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Efectividad de la acción</t>
  </si>
  <si>
    <t xml:space="preserve">SI </t>
  </si>
  <si>
    <t>NO</t>
  </si>
  <si>
    <t>Informes de seguimiento mensual</t>
  </si>
  <si>
    <t>Informe de seguimiento mensual</t>
  </si>
  <si>
    <t>Informe de seguimiento</t>
  </si>
  <si>
    <t>Para cualquier duda o aclaración puede dirigirse al siguiente correo: joyaga@contraloriagen.gov.co</t>
  </si>
  <si>
    <t xml:space="preserve">Convenciones: </t>
  </si>
  <si>
    <t>Evaluación del Plan de Mejoramiento</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</si>
  <si>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</si>
  <si>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</si>
  <si>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</si>
  <si>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</si>
  <si>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</si>
  <si>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</si>
  <si>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</si>
  <si>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 xml:space="preserve">Celda con formato fecha: Día Mes Año </t>
  </si>
  <si>
    <t>Cumplimiento del Plan de Mejoramiento</t>
  </si>
  <si>
    <t>CPM = POMMVi / PBEC</t>
  </si>
  <si>
    <t>Fila de Totales</t>
  </si>
  <si>
    <t>Avance del plan de Mejoramiento</t>
  </si>
  <si>
    <t>AP =  POMi / PBEA</t>
  </si>
  <si>
    <t>B</t>
  </si>
  <si>
    <t>Hallazgo</t>
  </si>
  <si>
    <t>No.</t>
  </si>
  <si>
    <t>Jurídica</t>
  </si>
  <si>
    <t>Ger. Indemnizaciones</t>
  </si>
  <si>
    <t>enero</t>
  </si>
  <si>
    <t>febrero</t>
  </si>
  <si>
    <t>marzo</t>
  </si>
  <si>
    <t>abril</t>
  </si>
  <si>
    <t>mayo</t>
  </si>
  <si>
    <t>junio</t>
  </si>
  <si>
    <t>Diferencia</t>
  </si>
  <si>
    <t>Derechos de petición</t>
  </si>
  <si>
    <t>Cantidad recibida</t>
  </si>
  <si>
    <t>H13 I2</t>
  </si>
  <si>
    <t>Clasificación de Hallazgos</t>
  </si>
  <si>
    <t>Hallazgos</t>
  </si>
  <si>
    <t>Vigencia Fiscal 2009</t>
  </si>
  <si>
    <t>Vigencia Fiscal 2010</t>
  </si>
  <si>
    <t>Total consolidado de Hallazgos</t>
  </si>
  <si>
    <t xml:space="preserve">No. </t>
  </si>
  <si>
    <t>A</t>
  </si>
  <si>
    <t>Atendidos</t>
  </si>
  <si>
    <t>En proceso de atención en los plazos establecidos</t>
  </si>
  <si>
    <t>Gestión Misional –Negocio misional</t>
  </si>
  <si>
    <t>Evaluación SCI- Ambiente de Control</t>
  </si>
  <si>
    <t>Gestión de los Recursos -Gestión Contractual</t>
  </si>
  <si>
    <t>Evaluación al Proceso Contable</t>
  </si>
  <si>
    <t>Control Interno Contable</t>
  </si>
  <si>
    <t>Gestión del Talento Humano</t>
  </si>
  <si>
    <t>Gestión Financiera</t>
  </si>
  <si>
    <t>Gestión Control Disiplinario</t>
  </si>
  <si>
    <t>Control Fiscal Participativo</t>
  </si>
  <si>
    <t>Total</t>
  </si>
  <si>
    <t>En proceso de atención</t>
  </si>
  <si>
    <t>Vencimiento</t>
  </si>
  <si>
    <t>Gestión Jurídica</t>
  </si>
  <si>
    <t>Gestión Control Disciplinario</t>
  </si>
  <si>
    <t>Efectuado el análisis de los valores girados por POSITIVA para el pago de pensiones de Riesgos Profesionales, desde Agosto de 2008  hasta Junio de 2012 y los reintegros efectuados por las Entidades Financieras para éste mismo periodo (pensiones no cobradas); se evidenció un saldo pendiente de recuperar por $175 millones; por cuanto, de acuerdo con lo informado por la Registraduría Nacional del Estado Civil, en la nómina de pensionados y beneficiarios del mes de diciembre de 2011, se incluyen 240 personas fallecidas (causantes y beneficiarios), como se muestra en la tabla No. 1</t>
  </si>
  <si>
    <t xml:space="preserve">Deficiencias en el proceso VO-CR-PP-05 “Pago Pensionados” e incumplimiento de la cláusula quinta numeral 16  del Convenio 057 suscrito con el ISS; </t>
  </si>
  <si>
    <t>Pone en riesgo los recursos públicos al continuar pagando mesadas pensionales a personas fallecidas, como consecuencia de la falta de seguimiento y control a dicho proceso.</t>
  </si>
  <si>
    <t>Enviar  oficio a la Entidad Competente (Seguro Social- Colpensiones), con el objeto de continuar con la recuperación de recursos provenientes de reintegros a favor de la compañìa por pagos efectuados a personas fallecidas.</t>
  </si>
  <si>
    <t xml:space="preserve">Recuperar los dineros  girados a personas fallecidas. </t>
  </si>
  <si>
    <t>Enviar una comunicación a la Entidad Competente (Seguro Social- Colpensiones), solicitando la devolución de mesadas giradas  a personas fallecidas.</t>
  </si>
  <si>
    <t>Comunicación</t>
  </si>
  <si>
    <t>Durante la vigencia 2011, Positiva pago por concepto de multas $69 millones al Ministerio de la Protección Social, originadas en el incumplimiento de las normas del Sistema General de Seguridad Social en Riesgos Profesionales</t>
  </si>
  <si>
    <t>Debilidades en los mecanismos de seguimiento y control en las actividades de promoción y prevención.</t>
  </si>
  <si>
    <t>Daño al patrimonio en cuantía inicial de $69 millones, disciplinaria conforme al artículo 34 numeral 1 de la Ley 734/2002.</t>
  </si>
  <si>
    <t>Hacer seguimiento a las solicitudes de asesoría de las empresas afiliadas.</t>
  </si>
  <si>
    <t>Garantizar la oportunidad en la gestión de las solicitudes.</t>
  </si>
  <si>
    <t>Hacer seguimiento mensual a las solicitudes de asesoría de las empresas afiliadas.</t>
  </si>
  <si>
    <t>Documento actualizado</t>
  </si>
  <si>
    <t xml:space="preserve">Algunas de las acciones de mejora establecidas en el Plan de Mejoramiento para subsanar la causa que originó el hallazgo, no fueron totalmente efectivas; por tanto, la entidad debe replantear las siguientes acciones de mejora: </t>
  </si>
  <si>
    <t>Inconsistencia en la información generada por los diferentes aplicativos.</t>
  </si>
  <si>
    <t xml:space="preserve">Falta de seguimiento y control en la captura de la información, dificultando establecer los conceptos y terceros responsables y/o beneficiarios de los saldos reflejados en los estados financieros. </t>
  </si>
  <si>
    <t>Contar con una herramienta  que soporte la operación contable en forma integrada.</t>
  </si>
  <si>
    <t>Aplicativo</t>
  </si>
  <si>
    <t>• Adquisición de un sistema de información para  cumplir con las exigencias de información de Positiva Compañía de Seguros, hallazgo 13 de la vigencia 2010</t>
  </si>
  <si>
    <t>Para la captura, registro, procesamiento y reporte de la información contable, Positiva utiliza varios aplicativos SISE, SIARP, PMU, NEON, SARA, PORFIN, los cuales no se  encuentran integrados o en interface; además, algunos se encuentran en producción (Neón, Sara, Proceso Jurídicos). Por lo tanto, es necesario efectuar registros manuales.</t>
  </si>
  <si>
    <t>Carencia de sistemas de información integrados.</t>
  </si>
  <si>
    <t>Genera alto riesgo en la captura de la información fuente para el procesamiento y reporte de la información financiera e incide en la calidad de los reportes base para la consolidación de los estados financieros.</t>
  </si>
  <si>
    <t>De otra parte, el aplicativo SISE no permite la consulta de los saldos de las cuentas contables a nivel de subcuentas y/o de terceros a una fecha determinada; por cuanto, las consultan reflejan los movimientos contables a nivel de terceros. Adicionalmente, en algunos casos, los comprobantes contables generados no permiten verificar el detalle de las operaciones registradas por cuanto se realizan de manera global.</t>
  </si>
  <si>
    <t>Actualizar  la documentación relacionada con Asesoría en Sistema de Gestión en Seguridad y Salud en el Trabajo.</t>
  </si>
  <si>
    <t>Revisar y actualizar  la documentación relacionada con Asesoría en Sistema de Gestión en Seguridad y Salud en el Trabajo.</t>
  </si>
  <si>
    <t>Poner en producción la herramienta IAXIS.</t>
  </si>
  <si>
    <t>Poner en operación el nuevo sistema de información IAXIS.</t>
  </si>
  <si>
    <t>Aplicativo.</t>
  </si>
  <si>
    <t>Procedimiento desarrollado:</t>
  </si>
  <si>
    <t>Conclusiones:</t>
  </si>
  <si>
    <t>N°</t>
  </si>
  <si>
    <t>Prueba</t>
  </si>
  <si>
    <t xml:space="preserve">Ver columna </t>
  </si>
  <si>
    <t>1.</t>
  </si>
  <si>
    <t>1.1</t>
  </si>
  <si>
    <t>El número del hallazgo</t>
  </si>
  <si>
    <t>1.2</t>
  </si>
  <si>
    <t>Vigencia Fiscal</t>
  </si>
  <si>
    <t>C</t>
  </si>
  <si>
    <t>1.3</t>
  </si>
  <si>
    <t>Entregable</t>
  </si>
  <si>
    <t>D</t>
  </si>
  <si>
    <t>1.4</t>
  </si>
  <si>
    <t>Area Responsable</t>
  </si>
  <si>
    <t>E</t>
  </si>
  <si>
    <t>1.5</t>
  </si>
  <si>
    <t xml:space="preserve"> Fecha de inicio</t>
  </si>
  <si>
    <t>F</t>
  </si>
  <si>
    <t>1.6</t>
  </si>
  <si>
    <t xml:space="preserve"> Fecha de terminación</t>
  </si>
  <si>
    <t>G</t>
  </si>
  <si>
    <t>Que la evidencia entregada cumpla con el plan de acción fijado</t>
  </si>
  <si>
    <t>H</t>
  </si>
  <si>
    <t>Verificación</t>
  </si>
  <si>
    <t>ITEM</t>
  </si>
  <si>
    <t>Responsable</t>
  </si>
  <si>
    <t xml:space="preserve">INICIO </t>
  </si>
  <si>
    <t>TERMINACIÓN</t>
  </si>
  <si>
    <t>Cumple con el plan de acción?</t>
  </si>
  <si>
    <t xml:space="preserve">OBSERVACIÓN </t>
  </si>
  <si>
    <t xml:space="preserve">EVIDENCIA </t>
  </si>
  <si>
    <t>ITEM 1</t>
  </si>
  <si>
    <t>ITEM 2</t>
  </si>
  <si>
    <t>ITEM 3</t>
  </si>
  <si>
    <t>Oficina de Estrategia y Desarrollo</t>
  </si>
  <si>
    <t>Aplicativo -Poner en producción la herramienta IAXIS.</t>
  </si>
  <si>
    <t>Aplicativo - Poner en producción la herramienta IAXIS.</t>
  </si>
  <si>
    <t>Vicepresidencia de Operaciones (Gerencia de Recaudo y Cartera)</t>
  </si>
  <si>
    <t xml:space="preserve"> Vicepresidencia de Tecnologías de la Información y Comunicaciones. (Vicepresidencia Administrativa, Vicepresidencia de Operaciones- Vicepresidencia Técnica, Vicepresidencia de Promoción y Prevención y Secretaría General.</t>
  </si>
  <si>
    <t xml:space="preserve">Vicepresidencia de Tecnologías de la Información y Comunicaciones. </t>
  </si>
  <si>
    <t>Hacer seguimiento a la recuperación de los recursos</t>
  </si>
  <si>
    <t>Hacer seguimiento mensual a la recuperación de los recursos</t>
  </si>
  <si>
    <r>
      <rPr>
        <b/>
        <sz val="10"/>
        <color indexed="8"/>
        <rFont val="Arial"/>
        <family val="2"/>
      </rPr>
      <t xml:space="preserve">Positiva Compañía de Seguros S.A.
</t>
    </r>
    <r>
      <rPr>
        <sz val="11"/>
        <color indexed="8"/>
        <rFont val="Arial"/>
        <family val="2"/>
      </rPr>
      <t>- Gestión documental -</t>
    </r>
  </si>
  <si>
    <t>Código: CI-RE-DPE-01</t>
  </si>
  <si>
    <r>
      <t xml:space="preserve">FORMATO
</t>
    </r>
    <r>
      <rPr>
        <b/>
        <sz val="11"/>
        <color indexed="8"/>
        <rFont val="Arial"/>
        <family val="2"/>
      </rPr>
      <t>Desarrollo de Pruebas - Excel</t>
    </r>
  </si>
  <si>
    <t>Fecha: 22/07/2013</t>
  </si>
  <si>
    <t>Proceso:
Control Interno de Gestión</t>
  </si>
  <si>
    <t>Subproceso:</t>
  </si>
  <si>
    <t>Pagina 1 de 1</t>
  </si>
  <si>
    <t>Objetivo de la prueba:</t>
  </si>
  <si>
    <t>Definición de muestra:</t>
  </si>
  <si>
    <t>Ejecución de la prueba:</t>
  </si>
  <si>
    <t>Preparado por: Flor Elisa Murcia Pinzón</t>
  </si>
  <si>
    <t>Revisado por: Jorge Mario Duque Echeverri</t>
  </si>
  <si>
    <t>Proceso: Informe de avance al Plan de Mejoramiento suscrito con la Contraloría General de la República</t>
  </si>
  <si>
    <t>1.Se verificó cuales hallazgos tienen vencimiento al 30 de septiembre de 2013, de acuerdo con el plan fijado con la Contraloría General de la República y se identificó: 
*  Número de hallazgo. 
*  Vigencia fiscal. 
*  Soporte pendiente de entregar. 
*  Área responsable. 
*  Fecha de inicio y 
*  Fecha de terminación.</t>
  </si>
  <si>
    <t>2.Se verificó si la evidencia entregada por las áreas cumple con la acción de mejoramiento fijada.</t>
  </si>
  <si>
    <t>3. Se diligenció la unidad de medida de la meta en el Formato 2 de la Matriz de la Contraloría General de la República y se verificó el avance.</t>
  </si>
  <si>
    <t xml:space="preserve">4.Se Preparó el informe para presentación en Comité de Auditoría. </t>
  </si>
  <si>
    <t xml:space="preserve">Verificación de los hallazgos con vencimiento 30 de septiembre de  2013 </t>
  </si>
  <si>
    <t>Vicepresidencia Financiera y  Administrativa (Gerencia de Compras y Contratación)</t>
  </si>
  <si>
    <t>Acta de reunión trimestral-Hacer seguimiento trimestral  a la ejecución del cumplimiento a los plazos establecidos en el contrato.</t>
  </si>
  <si>
    <t>Acta mensual de conciliación-Realizar conciliación con la Gerencia de Gestión Financiera, Gerencia de Tesorería y con la Gerencia de Canales con el fin de  validar la causación, recaudo, % de comisión, el intermediario y los pagos efectivos de comisiones.</t>
  </si>
  <si>
    <t>Vicepresidencia Financiera y  Administrativa (Gerencia de Gestión Financiera)</t>
  </si>
  <si>
    <t>Informe de ejecución presupuestal por ramos hasta resultado técnico-Hacer seguimiento trimestral de la ejecución presupuestal por ramos hasta el resultado técnico.</t>
  </si>
  <si>
    <t>Certificación - Hacer seguimiento trimestral  verificando que la información contenida en  los Formatos de Estudios Previos establezca el procedimiento para el cálculo del estimativo del presupuesto oficial.</t>
  </si>
  <si>
    <t>Programa de formación y listado de asistencia-Brindar en forma semestral capacitación  a los funcionarios de la compañía involucrados en el proceso de contratación en el diligenciamiento del formato de estudios previos.</t>
  </si>
  <si>
    <t>Vicepresidencia  de Operaciones (Gerencia de Afiliaciones y Novedades)</t>
  </si>
  <si>
    <t xml:space="preserve">Comunicación enviada a las áreas-Enviar comunicación interna a todas las áreas de la compañía informando los ajustes realizados a la base de empresas públicas. </t>
  </si>
  <si>
    <t>ITEM 4</t>
  </si>
  <si>
    <t xml:space="preserve">Vicepresidencia  de Negocios  </t>
  </si>
  <si>
    <t>Informe semestral de avance en la organización de carpetas-Hacer una revision y organización de las carpetas y  cartas de nombramiento dentro de la carpeta del intermediario para las entidades públicas</t>
  </si>
  <si>
    <t xml:space="preserve">Informe de la gestión realizada respecto a las comunicaciones enviadas y el resultado-Enviar comunicación a cada una de las entidades públicas que cuentan con intermediario para el producto ARL,   con el objeto de ratificar el nombramiento correspondiente así como el de evaluar el servicio que le brinda este Agente, Agencia o Corredor
</t>
  </si>
  <si>
    <t>Informe semestral de revisión -Hacer una revisión y evaluar que a partir de la difusión de las politicas comerciales (julio 2013), la asignación de intermediarios cuente con el prediagnóstico comercial, como una guía para analizar la posible asignación de comisión al intermediario.</t>
  </si>
  <si>
    <t>Informe semestral de avance en la organización de carpetas - Hacer una revision y organizacion de las carpetas y  cartas de nombramiento dentro de la carpeta del intermediario para las entidades publicas</t>
  </si>
  <si>
    <t>Informe de la gestión realizada respecto a las comunicaciones enviadas y el resultado-Enviar comunicación a cada una de las entidades públicas que cuentan con intermediario para el producto ARL,   con el objeto de ratificar el nombramiento correspondiente así como el de evaluar el servicio que le brinda este Agente, Agencia o Corredor</t>
  </si>
  <si>
    <t>Informe de seguimiento bimestral -Hacer seguimiento bimestral al indicador de oportunidad en el cumplimiento de los planes de trabajo</t>
  </si>
  <si>
    <t>Vicepresidencia  de Promoción y Prevención</t>
  </si>
  <si>
    <t>Informe de seguimiento -Hacer seguimiento mensual a las partidas pendientes de legalizar</t>
  </si>
  <si>
    <t>Informe de seguimiento trimestral.</t>
  </si>
  <si>
    <t xml:space="preserve">Informe de seguimiento trimestral - Realizar en forma mensual seguimiento, depuración  y aplicación a las partidas de la cuenta 279505_Otros Pasivos – Diversos – Abonos por Aplicar a Obligaciones al Cobro. </t>
  </si>
  <si>
    <t>Estados Financieros - Ampliar el contenido de las Notas a los Estados Financieros.</t>
  </si>
  <si>
    <t>Informe de resultado de la revisión y análisis del cumplimiento de las políticas y controles para el manejo de la información - Revisar y análizar las políticas, procesos y procedimientos existentes en la Vicepresidencia de Tecnología relacionados con el manejo de la información, para garantizar el manejo seguro de la información por parte de terceros.</t>
  </si>
  <si>
    <t xml:space="preserve">Vicepresidencia de Tecnologías de la Información y Comunicaciones </t>
  </si>
  <si>
    <t>Informe de conciliación</t>
  </si>
  <si>
    <t>Informe de conciliación -Conciliar mensualmente  con  el Gestor  la información reportada</t>
  </si>
  <si>
    <t>Informe  mensual de recobros remitidos para contabilización-Remitir a la Gerencia de Gestión Financiera de la compañía  en forma mensual la información de recobros (cifras y soportes) incluyendo los casos de Recobros en etapa Persuasiva y Prejurídica por siniestros en los que el aportante se encuentra en mora a la fecha del evento y por errores administrativos.</t>
  </si>
  <si>
    <t>Informe  mensual de seguimiento-Llevar un control de seguimiento mensual  a todos los procesos con embargo de la compañía a través de una matríz  en excel.</t>
  </si>
  <si>
    <t>Secretaria General - Gerencia Jurídica</t>
  </si>
  <si>
    <t>Informe de avance bimestral - Foliar 5.000 carpetas de órdenes de pago, de acuerdo con el procedimiento establecido.</t>
  </si>
  <si>
    <t>Vicepresidencia de Inversiones y Tesorería - Vicepresidencia Administrativa</t>
  </si>
  <si>
    <t>Informe resultado de la revisión - Revisar y analizar el proceso de pagos (desde la ordenación hasta el pago) de la organización y efectuar los ajustes que sean necesarios.</t>
  </si>
  <si>
    <t>Informe resultado de la revisión-Revisar y analizar el proceso de pagos (desde la ordenación hasta el pago) de la organización y efectuar los ajustes que sean necesarios.</t>
  </si>
  <si>
    <t xml:space="preserve">Lista de chequeo para verificar la completitud y la calidad de la información. </t>
  </si>
  <si>
    <t>Vicepresidencia Financiera y Administrativa,(Gerencia de Logística)</t>
  </si>
  <si>
    <t xml:space="preserve">Positiva Compañía de celebró el Contrato No.848 del 22 -11- 2011, con un plazo de (4) y un valor de $4.300 millones. El objeto contractual es el licenciamiento, instalación, configuración, localización, personalización, implementación, puesta en funcionamiento, soporte, capacitación, acompañamiento post producción, capacitación técnica y funcional de un sistema integral de información con base en los requerimientos y funcionalidades definidos en los términos de referencia. El presente contrato involucra la entrega de una licencia de uso para un número ilimitado de usuarios en relación con el componente de IAXIS, y de SAP (Financiero) que SCI cede a POSITIVA, en calidad de Licenciatario, así como la implantación e implementación efectiva de dicha solución a software en el entorno del negocio ejercido actual y las licencias de las herramientas a nivel de motores de base de datos, servidor de aplicaciones, workflow en lo pertinente. Las aplicaciones de IAXIS y SAP para los módulos de Contabilidad, Presupuesto y Tesorería.
El término de duración del Contrato de cuatro (4) años contados a partir del acta de Inicio (24-11-11) está discriminado así 18) meses para implementación, personalización y puesta en producción; (6) meses de estabilización; (24) meses de garantía pudiendo ser prorrogado por acuerdo entre las partes. (cláusula 8va).
Analizada la cláusula 8va. del contrato se puede concluir que el término de dieciocho meses pactados para la puesta en producción del sistema Integral de Información objeto del contrato, se cumplió el día 24 de mayo de 2013 sin que a esa fecha hubiese salido a producción.
</t>
  </si>
  <si>
    <t xml:space="preserve">Incumplimiento de los plazos previstos en el cronograma de actividades que evidencia no sólo un retraso en la salida a producción sino que pone en riesgo los demás plazos estipulados en el contrato; seis (6) meses para la etapa de la fase de estabilización y veinticuatro (24) meses de la etapa de garantía, </t>
  </si>
  <si>
    <t xml:space="preserve">lo que podría conllevar a disminuciones o ampliaciones en tiempo y aumento en costos, sin que la entidad haya tomado acciones oportunas conforme a lo estipulado en el artículo 25 del Manual de Contratación (relacionado con modificaciones, adiciones y prórrogas que deben constar por escrito) y con el último inciso de la misma cláusula contractual.
Lo anterior configura un hallazgo con presunta incidencia disciplinaria, de conformidad con los artículos 34 y 35 de la Ley 734 de 2002, sobre deberes y prohibiciones
</t>
  </si>
  <si>
    <t xml:space="preserve">Garantizar un adecuado seguimiento a la ejecución del contrato </t>
  </si>
  <si>
    <t>Hacer seguimiento a la ejecución del cumplimiento de los plazos establecidos en el contrato.</t>
  </si>
  <si>
    <t>Hacer seguimiento trimestral  a la ejecución del cumplimiento a los plazos establecidos en el contrato.</t>
  </si>
  <si>
    <t>Acta de reunión trimestral.</t>
  </si>
  <si>
    <t xml:space="preserve">Recaudo de Primas Riesgos Laborales  y Transferencias al Fondo de Riesgos Profesionales.- A 31 de diciembre de 2012, en estados financieros Positiva refleja Ingresos Operacionales - Primas Emitidas – Riesgos Profesionales – ARP (410213_24000) por $458.011.9 millones; sin embargo, efectuada la consulta en el aplicativo PMU – Recaudo, para la vigencia 2012, este reporta recaudos por $442.156.6 millones, de los cuales se transfirieron al SISE $433.060.6 millones, quedando pendientes por transferir a SISE $9.095.9 millones.
De igual manera, a 31 de diciembre de 2012, la subcuenta Gastos Operacionales – Contribuciones, Afiliaciones y Transferencias – Fondo de Riesgos Profesionales (515085), refleja pagos por $4.650 millones al Fondo de Riesgos Profesionales, correspondientes al 1% del recaudo de acuerdo a lo establecido en el artículo 19 del Decreto 1295 de 1994  (modificado con la Ley 1562 de 2012, artículo 10, numeral 3 ). 
</t>
  </si>
  <si>
    <t>inconsistencias en la información en el sentido q que siendo el recaudo total y real de la cotización la base para liquidar el 1% como transferencia al Fondo de Riesgos Profesionales no existe certeza en la información que aparece en el Pila, en los aplicativos SISE y PMU y la información contable.</t>
  </si>
  <si>
    <t xml:space="preserve">Se pueden suscitar un riesgo de pérdida al no existir certeza del valor sobre el cual se efectúa la liquidación del porcentaje al Fondo de Riesgos Profesionales. </t>
  </si>
  <si>
    <t xml:space="preserve">Hacer conciliación  con la Gerencia de Gestión Financiera y  Gerencia de Tesorería sobre los recaudos obtenidos y transferidos a SISE o aplicativo contable correspondiente. </t>
  </si>
  <si>
    <t>Garantizar la consistencia de la información reportada a cada una de las áreas.</t>
  </si>
  <si>
    <t xml:space="preserve">Hacer conciliación mensual  con la Gerencia de Gestión Financiera y  Gerencia de Tesorería sobre los recaudos obtenidos y transferidos a SISE o aplicativo contable correspondiente. </t>
  </si>
  <si>
    <t xml:space="preserve">Acta mensual de conciliación. </t>
  </si>
  <si>
    <t xml:space="preserve">Consistencia información Ingresos por cotizaciones ARL y pagos de comisiones.
Del cruce de información del Recaudo reportada por Positiva  frente a la enviadas por 58 entidades  públicas consultadas por la CGR sobre el pago de cotizaciones por ARL durante la vigencia 2012, se evidenciaron diferencias positivas y negativas por mayores y menores valores reportados, que denota inconsistencias en la información sobre los ingresos por pago de primas y que afecta la determinación  real en los reportes por recaudo de cotizaciones del producto ARL. 
</t>
  </si>
  <si>
    <t xml:space="preserve">Información inconsistente entre lo recaudado por Positiva y lo pagado por los cotizantes – entidades públicas </t>
  </si>
  <si>
    <t>Lo anterior denota baja confiabilidad en la información y bases de datos que garantiza el suministro fidedigno y depurado de la información</t>
  </si>
  <si>
    <t>Realizar conciliación con la Gerencia de Gestión Financiera, Gerencia de Tesorería y con la Gerencia de Canales con el fin de  validar la causación, recaudo, % de comisión, el intermediario y los pagos efectivos de comisiones.</t>
  </si>
  <si>
    <t>Garantizar la consistencia de la información entre lo recaudado y lo pagado por los cotizantes.</t>
  </si>
  <si>
    <t>Realizar conciliación mensual con la Gerencia de Gestión Financiera, Gerencia de Tesorería y con la Gerencia de Canales con el fin de  validar la causación, recaudo, % de comisión, el intermediario y los pagos efectivos de comisiones.</t>
  </si>
  <si>
    <t>Acta mensual de conciliación.</t>
  </si>
  <si>
    <t xml:space="preserve">Origen y Destinación de Recursos 
El presupuesto aprobado y ejecutado por Positiva Compañía de Seguros S. A., se presenta de manera global lo que no permite identificar los ingresos y gastos incurridos para cada uno de los ramos de seguros autorizados ni los recursos propios de la Cía, en especial para los relacionados con las cotizaciones provenientes del ramo de riesgos laborales, el cual tiene destinación específica  por ser recursos del sistema con naturaleza parafiscal
</t>
  </si>
  <si>
    <t>Presentación del presupuesto en forma global y no desagregado</t>
  </si>
  <si>
    <t>No permite conocer el seguimiento de la ejecución presupuestal de los recursos provenientes de las cotizaciones del sistema de riesgos profesionales que tienen destinación específica frente a los recursos propios de la entidad y los originados por otros ramos.</t>
  </si>
  <si>
    <t>Hacer seguimiento trimestral de la ejecución presupuestal por ramos hasta el resultado técnico</t>
  </si>
  <si>
    <t>La compañía llevará un control con la implementación del modelo de Centros de Costo con la cual se podrá tener información de ingresos y gastos por ramos hasta el resultado técnico</t>
  </si>
  <si>
    <t>Informe de ejecución presupuestal por ramos hasta resultado técnico</t>
  </si>
  <si>
    <t xml:space="preserve">Condiciones de Mercado Contrato No.  631-10  
Positiva Cía de Seguros dentro de su plan estratégico Corporativo definió la adquisición de una herramienta software  que administre de manera integral, eficiente y confiable la operación relacionada con la funcionalidad propia del negocio de seguros de personas; con antelación a la adquisición de la herramienta informática  se realizó un estudio de mercado con (5) firmas para contratar la interventoría y consultoría al Proyecto de TI  para que en la oferta económica incluyera el equipo de trabajo, las herramientas tecnológicas y las actividades y entregables mínimos para cada servicio que contempla en Proyecto(El plazo, 24 meses). 
En los estudios previos elaborados para el contrato de interventoría la entidad estimó un valor de $740 millones como Presupuesto oficial  resultado del estudio de mercado; sin embargo se celebró este contrato por un valor $800 millones de pesos sin incluir IVA sin existir una justificación para suscribirse este acto jurídico por un valor adicional de $69.6 millones mayor.
</t>
  </si>
  <si>
    <t>No tenerse en cuenta el valor determinado como presupuesto oficial resultado de los estudios de mercado conforme a lo establecido en el parágrafo 4 del artículo 10. Estudios y documentos previos del Manual de Contratación de Positiva, criterio escogido por la entidad para la escogencia del Contratista.</t>
  </si>
  <si>
    <t>El pago de un mayor valor en contravía de lo determinado en los estudios de mercado y en detrimento de los intereses patrimoniales de la entidad.</t>
  </si>
  <si>
    <t xml:space="preserve">
Evidenciar en el formato de estudios previos el procedimiento para el cálculo del estimativo del presupuesto oficial. 
</t>
  </si>
  <si>
    <t>Garantizar que los estudios previos contengan el análisis y descripción de los factores que sustenten el presupuesto oficial estimado para la contratación.</t>
  </si>
  <si>
    <t xml:space="preserve">Hacer seguimiento trimestral  verificando que la información contenida en  los Formatos de Estudios Previos establezca el procedimiento para el cálculo del estimativo del presupuesto oficial.
</t>
  </si>
  <si>
    <t>Certificación</t>
  </si>
  <si>
    <t>Capacitar a los funcionarios de la compañía involucrados en el proceso de contratación en el diligenciamiento del formato de estudios previos.</t>
  </si>
  <si>
    <t>Brindar en forma semestral capacitación  a los funcionarios de la compañía involucrados en el proceso de contratación en el diligenciamiento del formato de estudios previos.</t>
  </si>
  <si>
    <t>Programa de formación y listado de asistencia</t>
  </si>
  <si>
    <t xml:space="preserve">Solvencia - Contrato No.14-12
La entidad suscribió la cesión del Contrato No. 14 -2012 para continuar desarrollando actividades de asistencia técnica en la prestación de servicios de Promoción y Prevención en Salud Ocupacional dentro de los planes regulares para la asesoría e implantación de planes y programas a la CÀMARA DE REPRESENTANTES al SENADO DE LA REPUBLICA, y otras con una empresa que según el Certificado de Existencia y Representación legal de C.Co, cuenta con un capital social autorizado, suscrito y pagado de $11,2 millones, lo que constituye por la cuantía y naturaleza del objeto contractual un riesgo para la entidad contratante.
</t>
  </si>
  <si>
    <t xml:space="preserve">El artículo 6 inciso 3 del Manual de Contratación determina los supuestos jurídicos por inhabilidades o incompatibilidades sobrevinientes durante la ejecución del Contrato  y la autorización para ceder el Contrato. 
Suscribir contratos con empresas que no cuentan con un suficiente respaldo económico. 
</t>
  </si>
  <si>
    <t>Poner en riesgo el cumplimiento del objeto contractual considerando que ante la ocurrencia del evento pueda generar sanciones  a la Administradora de riesgos Laborales por  la no  prestación de servicios a sus afiliados o a una prestación deficiente exponiéndola a la imposición y pago de multas (Dcto 1295 de 1994 (modificado con la Ley 1562 de 2012)</t>
  </si>
  <si>
    <t>Realizar capacitaciones sobre  estándares y criterios para efectuar la adecuada valoración de la capacidad financiera de los oferentes según el tipo de contratación.</t>
  </si>
  <si>
    <t>Garantizar el conocimiento en aspectos financieros a evaluar en los procesos de contratación</t>
  </si>
  <si>
    <t>Brindar en forma semestral capacitación  a los funcionarios de la Gerencia de Compras y Contratación sobre  estándares y criterios para efectuar la adecuada valoración de la capacidad financiera de los oferentes según el tipo de contratación.</t>
  </si>
  <si>
    <t xml:space="preserve">Consistencia de la información en la base en datos de afiliados 
Solicitada información relacionada con una muestra de 75 empresas públicas afiliadas en Riegos Profesionales en Positiva Cía de Seguros se encontraron inconsistencias en la información contenida en base de datos del  área de la Gerencia de Recaudo y Cartera y la de la Gerencia de Afiliaciones y Novedades en relación con el nombre exacto del empleador afiliado, la dirección de domicilio, correos electrónicos y calidad de vinculación la cual no es concordante entre sí. Tampoco hay coincidencia con las relaciones de entidades públicas entregadas por la Gerencia de Canales de la Vicepresidencia de Negocios, relacionadas con cotizaciones en ARL, comisiones de intermediación, retenciones en la fuente e ICA, valores netos con la información suministrada por la Gerencia de Producto ARL de la misma Vicepresidencia sobre las matrices y análisis de riesgos, definición de porcentajes por comisiones de intermediación, irregularidades que indican errores y baja confiabilidad entre los aplicativos manejados por la Compañía, lo que repercute en la calidad de la atención y oportunidad de cambios y respuestas ágiles que demanda el mercado de libre competencia.
</t>
  </si>
  <si>
    <t>Falta de aplicación de los parámetros de los procedimientos de conocimiento al cliente contenida en la Circular Básica Jurídica No. 007-1996 de la Superfinanciera.</t>
  </si>
  <si>
    <t>Genera un desgaste al  no permitir realizar seguimiento, trazabilidad y control por la inconsistencia de la información. lo  competencia lo que va en desmedro de la imagen corporativa y comercial de la entidad administradora, en cumplimiento.</t>
  </si>
  <si>
    <t>Garantizar la integridad y confiabilidad de la información de las empresas públicas afiliadas a la compañía.</t>
  </si>
  <si>
    <t xml:space="preserve">Informar a todas las áreas de la compañía los ajustes realizados a la base de empresas públicas. </t>
  </si>
  <si>
    <t xml:space="preserve">Enviar comunicación interna a todas las áreas de la compañía informando los ajustes realizados a la base de empresas públicas. </t>
  </si>
  <si>
    <t>Comunicación enviada a las áreas.</t>
  </si>
  <si>
    <t xml:space="preserve">Política de Intermediación
En desarrollo de lo establecido en el artículo 287 de la Ley 100 de 1993 y demás normas complementarias, que permiten a las Entidades de Seguridad Social realizar las actividades de promoción y ventas a través de la gestión realizada por los intermediarios de seguros. 
En la política Interna de Ventas de Intermediarios aprobada por la Vicepresidencia Comercial  (hoy Vice Negocios) de Positiva se establece las generalidades para negocios nuevos, comisión, nombramientos, reclutamiento, selección, y vinculación de intermediarios, indicando que para empresas afiliadas a la ARP que sean objeto de nombramiento de intermediario posterior a su afiliación, deben ser sometidas a estudio de riesgo para autorizar o no comisión. 
La política de venta de intermediarios en el acápite correspondiente a Nombramientos, es contraria a las disposiciones legales por cuanto permite la designación de intermediarios a empresas ya afiliadas a esta ARP sin que se exija una gestión comercial en contravía de lo dispuesto en la misma política, en la que se señala que los negocios intermediados deberán tener análisis de riesgo, generado por Salesforce (aplicativo utilizado para el control del proceso de ventas, de generación de demanda, del control a la gestión y actividades con clientes actuales) y que arroja el margen técnico del negocio, con el cual se asigna el porcentaje de comisión de acuerdo con su resultado; igualmente contraría la parte correspondiente a Generalidades, donde se señala que, a los intermediarios que no tengan cartera vigente y que no generen recaudos de nuevos negocios se les inactivará la clave. 
</t>
  </si>
  <si>
    <t>Contradicción entre las disposiciones contenidas en la Política de ventas de  intermediación que exige una gestión para el pago de comisión frente a las disposiciones legales y reglamentarias de la Ley 100 y demás normas sobre Riesgos Profesionales.</t>
  </si>
  <si>
    <t xml:space="preserve">Reconocimiento y pago de comisiones a intermediarios sin que medie una gestión comercial. </t>
  </si>
  <si>
    <r>
      <t>Revisar y organizar las cartas de nombramiento dentro de la carpeta del intermediario para las entidades públicas;</t>
    </r>
    <r>
      <rPr>
        <sz val="10"/>
        <color indexed="8"/>
        <rFont val="Arial"/>
        <family val="2"/>
      </rPr>
      <t xml:space="preserve"> así mismo se contará con un archivo específico para las cartas de nombramiento de intermediarios al interior de entidades públicas.</t>
    </r>
    <r>
      <rPr>
        <sz val="10"/>
        <color indexed="40"/>
        <rFont val="Arial"/>
        <family val="2"/>
      </rPr>
      <t xml:space="preserve">
</t>
    </r>
  </si>
  <si>
    <t>Tener control sobre la información de nombramiento de intermediarios de entidades públicas.</t>
  </si>
  <si>
    <t>Hacer una revision y organización de las carpetas y  cartas de nombramiento dentro de la carpeta del intermediario para las entidades públicas</t>
  </si>
  <si>
    <t>Informe semestral de avance en la organización de carpetas</t>
  </si>
  <si>
    <t xml:space="preserve">Pagos por intermediación 
La Compañía POSITIVA S.A. durante la vigencia fiscal 2012, incurrió presuntamente en pagos indebidos de comisiones de intermediación de seguros de ventas ARL en cuantía inicial de $940.7 millones por la afiliación de Riesgo Laboral a entidades públicas, sin que se observe una gestión comercial, lo que se pudo determinar del análisis de las respuestas de las entidades consultadas, quienes señalaron en la confirmación a la CGR, su afiliación al Sistema de Riesgos profesionales a la ARL POSITIVA, en forma directa y sin necesidad de acudir a intermediación al realizar la gestión de  afiliación a través de la página web de la asegurada.
En visita a las áreas de la Gerencia de Canales y Producto ARL no se evidenció en los expedientes de comisiones por intermediación para las entidades afiliadas e intermediadas la existencia del análisis de riesgo, autorización de comisión por designación de intermediario y la existencia de  las cartas de aceptación por parte de estas entidades como tampoco  la utilización del aplicativo Salesforce, de la herramienta que cuenta entre sus componentes con la realización de la matriz de riesgos que arroja el margen técnico de acuerdo a su clasificación y para determinar el porcentaje de comisión de intermediación.
</t>
  </si>
  <si>
    <t xml:space="preserve">Incumplimiento en  lo dispuesto en la Ley 100 y demás normas aplicables en relación con el uso y pago de intermediarios del Sistema de Riesgos profesionales por falta de Gestión Comercial y de la misma política de intermediación contenida en el Manual de Ventas.
E inducción a afiliación a través de intermediario sin que medie una gestión por parte de éstos.    
</t>
  </si>
  <si>
    <t xml:space="preserve">Pagos y gastos indebidos por parte Positiva en favor de los intermediarios sin que exista una gestión comercial que determine su reconocimiento a favor de agentes y/o comisionistas de seguros; deficiencias en la gestión comercial y de mercadeo para la afiliación de las entidades de carácter público y empresas oficiales,  indicativo de una gestión presuntamente antieconómica representada en menoscabo del manejo de los recursos públicos de la seguridad social, según lo preceptuado en el artículo 3 de la Ley 610 de 2000. </t>
  </si>
  <si>
    <t xml:space="preserve">Generar y enviar una comunicación dirigida a las empresas del Estado que tienen intermediario para el producto ARL, con el objeto de ratificar el nombramiento correspondiente así como el de evaluar el servicio que le brinda este Agente, Agencia o Corredor ( Nombramientos sopórtados con las respectivas cartas ).
</t>
  </si>
  <si>
    <t>Actualizar y ratificar los nombramientos de intermediarios realizados por cada una de las entidades públicas vinculadas a la ARL Positiva.</t>
  </si>
  <si>
    <t xml:space="preserve">Enviar comunicación a cada una de las entidades públicas que cuentan con intermediario para el producto ARL,   con el objeto de ratificar el nombramiento correspondiente así como el de evaluar el servicio que le brinda este Agente, Agencia o Corredor
</t>
  </si>
  <si>
    <t>Informe de la gestión realizada respecto a las comunicaciones enviadas y el resultado.</t>
  </si>
  <si>
    <t>Revisar y evaluar que a partir de la fecha de difusión de las politicas comerciales, la asignación de intermediarios cuente con el prediagnóstico comercial, como una guía para analizar la posible asignación de comisión al intermediario.</t>
  </si>
  <si>
    <t>Que el prediagnóstico sirva como guía para asignar o no una comisión.</t>
  </si>
  <si>
    <t>Hacer una revisión y evaluar que a partir de la difusión de las politicas comerciales (julio 2013), la asignación de intermediarios cuente con el prediagnóstico comercial, como una guía para analizar la posible asignación de comisión al intermediario.</t>
  </si>
  <si>
    <t>Informe semestral de revisión</t>
  </si>
  <si>
    <r>
      <t xml:space="preserve">Revisar y organizar las cartas de nombramiento dentro de la carpeta del intermediario para las entidades publicas; </t>
    </r>
    <r>
      <rPr>
        <sz val="10"/>
        <color indexed="8"/>
        <rFont val="Arial"/>
        <family val="2"/>
      </rPr>
      <t>así mismo se contará con un archivo específico para las cartas de nombramiento de intermediarios al interior de entidades públicas.</t>
    </r>
    <r>
      <rPr>
        <sz val="10"/>
        <color indexed="40"/>
        <rFont val="Arial"/>
        <family val="2"/>
      </rPr>
      <t xml:space="preserve">
</t>
    </r>
  </si>
  <si>
    <t>Hacer una revision y organizacion de las carpetas y  cartas de nombramiento dentro de la carpeta del intermediario para las entidades publicas</t>
  </si>
  <si>
    <t>Comisiones  -Entidades Públicas de Salud Durante 2012 Positiva reportó recaudo por cotizaciones de ARL de 80 E.S.E.S. /hospitales de los diferentes niveles del orden territorial por cuantía de $6.767.8 millones que causaron comisiones de intermediación por $634.4 millones, los cuales constituyen presuntamente pagos indebidos de comisiones de intermediación de seguros de ventas ARL en cuantía de $634.4 millones sin que se evidencie la existencia de gestión comercial considerando a que el descuento aplicado a los hospitales públicos es una transferencia automática efectuada por el Ministerio de Hacienda y Crédito Público a todas las ARL, entre ellas Positiva,  una vez el Ministerio de Salud haya preparado y comunicado la programación inicial de los giros mensuales a todas las Direcciones y/o Secretarías Departamentales y Distritales de Salud, así como a las Administradoras de Riesgos Profesionales, entre las cuales se encuentra Positiva. Se observa que la mayoría de los porcentajes de comisión de intermediación aplicados están entre el 8% y el 10%.</t>
  </si>
  <si>
    <t>Incumplimiento normativo por el  Reconocimiento de comisiones entre el 8 y 10% por concepto de riesgos profesionales de las entidades del sector Salud como una gestión automática de ordenado por el Ministerio de la Seguridad Social y efectuado por el Ministerio de Hacienda conforme en lo dispuesto en la Ley 715 de 2001 sin que se evidencie gestión comercial por parte de intermediarios de seguros conforme a lo establecido en el Proceso de Recaudo y Cartera para los giros de recursos del Sistema General de Participaciones en Salud.– Aporte Patronal (Decreto 1636 de 2006).</t>
  </si>
  <si>
    <t>Pago indebido de comisiones en favor de intermediarios sin que se evidencia gestión comercial alguna  indicativo de una gestión presuntamente antieconómica representada en menoscabo del manejo de los recursos públicos de la seguridad social. artículo 3 y 6 de la Ley 610 de 2000. Y 734 de 2002.</t>
  </si>
  <si>
    <r>
      <t>Revisar y organizar las cartas de nombramiento dentro de la carpeta del intermediario para las entidades publicas;</t>
    </r>
    <r>
      <rPr>
        <sz val="10"/>
        <color indexed="8"/>
        <rFont val="Arial"/>
        <family val="2"/>
      </rPr>
      <t xml:space="preserve"> así mismo se contará con un archivo específico para las cartas de nombramiento de intermediarios al interior de entidades públicas.</t>
    </r>
    <r>
      <rPr>
        <sz val="10"/>
        <color indexed="40"/>
        <rFont val="Arial"/>
        <family val="2"/>
      </rPr>
      <t xml:space="preserve">
</t>
    </r>
  </si>
  <si>
    <t>Hacer una revisión y organización de las carpetas y  cartas de nombramiento dentro de la carpeta del intermediario para las entidades públicas</t>
  </si>
  <si>
    <t>Actividades de promoción y prevención Entidades Públicas  como resultado de la circularización realizada por el equipo auditor en 75 entidades públicas lo que evidencia incumplimientos, inconvenientes y realización parcial de actividades de promoción y prevención por parte de Positiva Cía de Seguros, demora en la autorización de servidor a los proveedores de la ARL, atraso en el cumplimiento de los cronogramas de salud ocupacional en Bogotá y en las Gerencias Departamentales, así como ejecución de actividades al final de la vigencia cuando la ARL manifiesta que no hay contratación de proveedores lo que represa la ejecución de varias actividades.</t>
  </si>
  <si>
    <t xml:space="preserve">Demora en e cumplimiento del cronograma establecido en los planes de acción para las entidades afiliadas en Positiva.
.
</t>
  </si>
  <si>
    <t>Incumplimiento de los objetivos del proceso como es el de prestar los servicios de promoción de salud ocupacional y prevención de riesgos profesionales para evitar o disminuir  la ocurrencia de accidentes de trabajo y enfermedades profesionales.</t>
  </si>
  <si>
    <t>Definir para las empresas de Planes Regulares el indicador de oportunidad en el cumplimiento de actividades en los plazos pactados</t>
  </si>
  <si>
    <t>Garantizar la oportunidad en el cumplimiento de los planes de acción para las entidades afiliadas a Positiva.</t>
  </si>
  <si>
    <t>Hacer seguimiento bimestral al indicador de oportunidad en el cumplimiento de los planes de trabajo</t>
  </si>
  <si>
    <t>Informe de seguimiento bimestral</t>
  </si>
  <si>
    <t xml:space="preserve">Conciliaciones bancarias 
El disponible que asciende a $192.741.2 millones, está compuesto por 62 cuentas bancarias, que corresponden a 37 cuentas de ahorro y 25 cuentas corrientes de las cuales se revisó la totalidad de las conciliaciones bancarias a diciembre de 2012, sin que se evidenciara la existencia de partidas conciliatorias con antigüedad inferior a 30 días, por lo que los saldos de las cuentas reflejados en el auxiliar de bancos frente a los extractos bancarios no presentaron diferencias; sin embargo, revisado el libro auxiliar de bancos se establece que con los comprobantes 537 y 538 del 31 de diciembre de 2012 se efectuaron movimientos con el concepto “PARTIDAS MENORES A 30 DÍAS EXTRACTOS BANCARIOS” y “PARTIDAS MENORES A 30 DÍAS EXTRACTOS BANCARIOS”, lo que evidencia la existencia de partidas conciliatorias que no se reflejan en las conciliaciones bancarias respectivas. 
</t>
  </si>
  <si>
    <t>No tener un control riguroso  del disponible y de los depósitos en las entidades financieras y del procedimiento para administrar los riesgos asociados con el manejo de las cuentas bancarias que le permitan a la Compañía mostrar que el valor del disponible que reflejen los estados financieros, corresponde exactamente al valor del disponible que mantiene en sus cuentas bancarias, conforme a lo establecido en la resolución 357 del 2008  numeral 3.8 de la Contaduría General de la Nación.</t>
  </si>
  <si>
    <t>Dificultad en el  control y seguimiento del disponible a las partidas contables generadoras de diferencias entre el extracto y los libros de contabilidad, situación que puede generar pérdida o riego de pérdida de recursos.</t>
  </si>
  <si>
    <t>Hacer seguimiento a las partidas pendientes de legalizar</t>
  </si>
  <si>
    <t>Que el saldo en los libros de la contabilidad en lo que tiene que ver con el disponible sea igual al saldo de los Extractos Bancarios, al final del año</t>
  </si>
  <si>
    <t>Hacer seguimiento mensual a las partidas pendientes de legalizar</t>
  </si>
  <si>
    <t xml:space="preserve">Abonos por Aplicar
La subcuenta “279505_16 Otros Pasivos – Diversos – Abonos por Aplicar a Obligaciones al Cobro” refleja $2.370.3 millones, los cuales corresponden a  recaudos efectuados de cotizantes a riesgos profesionales que no tienen afiliación con la Compañía y/o que no tienen póliza vigente para el período de pago, situación que se origina por las partidas conciliatorias que aún no se han aplicado a los saldos por cobrar. 
</t>
  </si>
  <si>
    <t>Falta de seguimiento y depuración sobre las partidas conciliatorias que no se han aplicado a los saldos por cobrar.</t>
  </si>
  <si>
    <t>No permitir debitarse a la cuenta correspondiente.</t>
  </si>
  <si>
    <t xml:space="preserve">Realizar seguimiento, depuración  y aplicación a las partidas de la cuenta 279505_Otros Pasivos – Diversos – Abonos por Aplicar a Obligaciones al Cobro. </t>
  </si>
  <si>
    <t xml:space="preserve">Depurar y aplicar de manera oportuna los recaudos. </t>
  </si>
  <si>
    <t xml:space="preserve">Realizar en forma mensual seguimiento, depuración  y aplicación a las partidas de la cuenta 279505_Otros Pasivos – Diversos – Abonos por Aplicar a Obligaciones al Cobro. </t>
  </si>
  <si>
    <t xml:space="preserve">Notas a los Estados Financieros 
Se observa que las notas a los Estados financieros continúan siendo presentadas sin observar lo instaurado en el Capítulo 9 de la Circular Básica Contable y Financiera No.100 de 1995 de la Superintendencia Financiera en lo concerniente al Volumen y valor de las partidas conciliatorias, ni se cuantifica su efecto en el Disponible a 31 de diciembre de 2011; no revelan información de los procesos jurídicos adelantados en contra de la Compañía; la Nota 21 relativa a la Liberación de Reservas por $4.18 billones, no permite establecer el concepto y detalle que originó este ingreso; tampoco se evidencia cómo se conforma lo correspondiente a Siniestros Avisados, ni lo a Reserva Especial, a Desviación de Siniestralidad; en las notas no se revela información relativa a los Gastos Operacionales – Diversos y a Otras Comisiones.
</t>
  </si>
  <si>
    <t>Lo anterior se presenta por falta de control y supervisión en la consolidación de la información y preparación de las notas a los estados financieros.</t>
  </si>
  <si>
    <t>Limitantes en la revelación plena de la información para los órganos de control y grupos de interés.</t>
  </si>
  <si>
    <t>Ampliar el contenido de las Notas a los Estados Financieros.</t>
  </si>
  <si>
    <t>Revelar ampliamente y suficientemente las transacciones de la compañía.</t>
  </si>
  <si>
    <t xml:space="preserve">Estados Financieros </t>
  </si>
  <si>
    <t xml:space="preserve">Tercerización Aplicativos y seguimiento función de advertencia
En el análisis de los sistemas de informáticos utilizados por POSITIVA para su operación se evidencia la existencia  de varios aplicativos legados y tercerizados  que obliga a la entidad a depender tecnológicamente de entidades externas especializadas para la utilización de los servicios de recolección de información, requerida para las operaciones misionales. Lo que representa un alto riesgo para la Entidad.
</t>
  </si>
  <si>
    <t>Dependencia tecnológica por debilidades en la definición de una estrategia de manejo  y control de la información. Depender tecnológicamente de terceros.</t>
  </si>
  <si>
    <t>Riesgo de pérdida de control sobre la información por parte de Positiva y dependencia de los terceros prestadores de servicios de TI</t>
  </si>
  <si>
    <t>Revisar y análizar las políticas, procesos y procedimientos existentes en la Vicepresidencia de Tecnología relacionados con el manejo de la información, para garantizar el manejo seguro de la información por parte de terceros.</t>
  </si>
  <si>
    <t>Garantizar los controles en cuanto al manejo de la información por parte de terceros</t>
  </si>
  <si>
    <t>Informe de resultado de la revisión y análisis del cumplimiento de las políticas y controles para el manejo de la información</t>
  </si>
  <si>
    <t>Registro Activos Administrados por Terceros.  El informe del Administrador de Portafolios, con corte a 31 de diciembre de 2012, refleja activos por valor de $60.659,3 millones. No obstante, en Positiva se evidenció el registro por $60.631,7 millones en la cuenta Inversiones Negociables en Títulos Participativos - Acciones con Alta Liquidez Bursátil (130601), estableciéndose una diferencia de $27,6 millones, correspondientes a Cuentas por Cobrar ($24,1 millones) e Inversiones de Baja Bursatilidad ($3,5 millones) pendientes de registrar y reflejar en los estados financieros de la Compañía  Aseguradora a esa fecha; en los registros contables de Ingresos Operacionales - Dividendos y Participaciones – Serfinco, se incluyen $1.124,5 millones, sin embargo, el informe del administrador reporta $1.569,1 millones, generando una diferencia por $444,6 millones en estos ingresos; en las Cuentas de Orden – Bienes entregados en Custodia _ ISS (810505_00001) presenta saldo por $60.635,2 millones, arrojando una diferencia $24,1 millones con respecto al valor de los activos informados por el administrador de $60.659,3 millones.</t>
  </si>
  <si>
    <t xml:space="preserve">Falta de seguimiento y control por parte de la Tesorería a los recursos entregados en administración a terceros, debilidades en las funciones principales en el ejercicio de la interventoría al Contrato de Administración de Portafolios
</t>
  </si>
  <si>
    <t>Se genera una subestimación de los activos por $27,6 millones, con efecto en el Patrimonio y una subestimación en los ingresos por $444,6 millones, con efecto en el resultado de la vigencia</t>
  </si>
  <si>
    <t>Tener control sobre los recursos entregados en administración a terceros.</t>
  </si>
  <si>
    <t>Conciliar periodicamente  con el Gestor del portafolio correspondiente la información reportada</t>
  </si>
  <si>
    <t>Conciliar mensualmente  con  el Gestor  la información reportada</t>
  </si>
  <si>
    <t>El informe preliminar presentado con corte al 31 de diciembre de 2012, por la firma SERFINCO, como Administrador de Portafolio de Terceros, refleja gastos globales por $4.834,9 millones, sin detallar los conceptos de éstos; ni los valores descontados, pagados y/o reconocidos por la administración del portafolio, custodia de títulos, comisiones sobre las operaciones realizadas y comisiones de éxito pagadas o reconocidas por Positiva en virtud del desarrollo del objeto contractual; en el “balance general detallado no se evidencia el registro y revelación de los gastos asumidos por la Cía para la administración y custodia del portafolio administrado por el Tercero conforme a lo establecido en las cláusulas del  contrato de prestación de servicios de Administración de Portafolios de Terceros - APT para operaciones de compra y venta de acciones No. 00482 de 2010</t>
  </si>
  <si>
    <t xml:space="preserve">Debilidades en el control y seguimiento y Supervisión de los recursos entregados a terceros para su administración por parte de la Tesorería de la Cía por la falta de registro y revelación de los gastos ocasionados por el desarrollo del contrato en los Estados  financieros con corte a 31 de diciembre de 2012. </t>
  </si>
  <si>
    <t xml:space="preserve">dificultad para verificar la liquidación y pago de las comisiones, gastos y demás emolumentos ocasionados en el desarrollo de este contrato y determinar el adecuado registro y revelación de éstos gastos.  </t>
  </si>
  <si>
    <t>Conciliar mensualmente  con el Gestor la información reportada</t>
  </si>
  <si>
    <t xml:space="preserve">Gastos Operacionales -Comisión Fiduciaria Encargo Fiduciario
Al 31 de diciembre de 2012 la subcuenta Gastos Operacionales – Otras Comisiones – Otros Servicios - Comisión Fiduciaria “519595_0050” por $3.329,8 millones, presenta diferencia por $48,8 millones, con respecto a las comisiones reflejadas en el informe de gestión de la Fiduciaria La Previsora, las cuales ascienden a $3.281 millones.
Así mismo, las Cuentas por Pagar – Comisiones – Otras Comisiones  - Comisión Fiduciaria 251005_24001 presenta saldo por $244,7 millones; mientras que el informe de la fiduciaria, no incluye ninguna obligación por este concepto. 
</t>
  </si>
  <si>
    <t xml:space="preserve">incumplimiento de las normas contables en cuanto al reconocimiento de ingresos y gastos  y, debilidades en el seguimiento y control realizado al encargo fiduciario; </t>
  </si>
  <si>
    <t>Generar una sobreestimación en los Gastos por Comisiones reflejado en el resultado del ejercicio por $48,8 millones generando en el primer caso,y, en el segundo caso en las Cuentas por Pagar en $244,7 millones, afectando el resultado del ejercicio.</t>
  </si>
  <si>
    <t xml:space="preserve">Cuentas por Cobrar Actividad Aseguradora – Recobros 
Al cierre de la vigencia 2012, la subcuenta Cuentas por Cobrar Actividad Aseguradora – Diversas – Otras – Recobros ARP (169395_40) presenta saldo por $2.948,5 millones; no obstante la base de datos entregada por Recaudo y Cartera contiene 242 registros por $7.026,4 millones, generando una diferencia por $4.077,9 millones, correspondientes a recobros que se encuentran en etapa persuasiva y prejurídica. 
</t>
  </si>
  <si>
    <t>Falta de revelación y registro contable.</t>
  </si>
  <si>
    <t xml:space="preserve">generar una subestimación por $4.077,9 millones en las Cuentas por Cobrar con efecto en el Patrimonio.   </t>
  </si>
  <si>
    <t>Efectuar la entrega de información de recobros (cifras y soportes) al área de Gestión Financiera incluyendo los casos de Recobros en etapa Persuasiva y Prejurídica por siniestros en los que el aportante se encuentra en mora a la fecha del evento y por errores administrativos.</t>
  </si>
  <si>
    <t>Garantizar la revelación y registro de la información de recobros en los Estados Financieros.</t>
  </si>
  <si>
    <t>Remitir a la Gerencia de Gestión Financiera de la compañía  en forma mensual la información de recobros (cifras y soportes) incluyendo los casos de Recobros en etapa Persuasiva y Prejurídica por siniestros en los que el aportante se encuentra en mora a la fecha del evento y por errores administrativos.</t>
  </si>
  <si>
    <t>Informe  mensual de recobros remitidos para contabilización</t>
  </si>
  <si>
    <t xml:space="preserve">Embargos vigentes a 31 de diciembre de 2012.
A 31 de diciembre de 2012, Positiva tenía recursos embargados en 13 cuentas bancarias por $3.533 millones (ver cuadro No. 3), originados en 33 procesos ejecutivos, dentro de los cuales se tenían 19 terminados por $700,5 millones, sin evidenciar las gestiones adelantadas por la Entidad para levantar las medidas cautelares que pesaban sobre las cuentas bancarias, al finalizar los procesos, considerando que sobre un solo proceso se puede generar el embargo de varias cuentas bancarias
</t>
  </si>
  <si>
    <t>Falta de seguimiento a los procesos terminados en los que se han ordenado medidas cautelares de embargo sobre cuentas bancarias y en algunos casos devolución de títulos. evidencia deficiencias en el seguimiento a la gestión jurídica y en la supervisión a los apoderados designados por la Compañía</t>
  </si>
  <si>
    <t>Mantener cuentas bancarias embargadas habiendo terminado los procesos que ordenaron los embargos  así  como un riesgo de pérdida de  títulos a favor de Positiva   y de dineros contenidos en los títulos sin que hayan ingresado a la Cía.</t>
  </si>
  <si>
    <t>Llevar un control de seguimiento a todos los procesos con embargo de la compañía a través de una matríz  en excel.</t>
  </si>
  <si>
    <t>Recuperar los dineros embargados</t>
  </si>
  <si>
    <t>Llevar un control de seguimiento mensual  a todos los procesos con embargo de la compañía a través de una matríz  en excel.</t>
  </si>
  <si>
    <t>Informe  mensual de seguimiento</t>
  </si>
  <si>
    <t xml:space="preserve">Comprobantes de Ingreso y Órdenes de Pago 
Al efectuar Pruebas de Recorrido a las Gerencias de Recaudo y Cartera, De Tesorería y Gerencia Financiera/Contabilidad sobre los consolidados de ingresos por cotizaciones del producto ARL y pagos de comisiones a intermediarios de seguros sobre las 75 Entidades Públicas seleccionadas para evaluación y seguimiento, la Entidad no suministró, por una parte, los valores recaudados por cada una de las empresas públicas solicitadas con los respectivos números de comprobantes de ingreso requeridos; respecto a las Órdenes de Pago relacionadas al revisar tan sólo una de las carpetas que contenían 4 Órdenes de pago, se constató que no corresponden a pagos de las Entidades Públicas que relacionamos en el requerimiento, pues responden es a pagos de comisiones de empresas privadas no objeto de nuestra consulta y no se encuentran debidamente foliadas.
</t>
  </si>
  <si>
    <t>Las áreas de Tesorería y Contable no manejan y administran de manera centralizada su información financiera, sino que se soportan en la Gerencia de Recaudo y Cartera y ésta a su vez, en el área competente que administra el proceso respectivo, (en este caso la Vicepresidencia de Negocios), lo que reduce el margen de confiabilidad, calidad y oportunidad en la rendición de la información financiera y contable solicitada; igualmente se incumple la Ley General de Archivos Nº 594 de julio 14 de 2000 reglamentada parcialmente por el Decreto 4124 de 2004</t>
  </si>
  <si>
    <t xml:space="preserve">Al no existir una fuete única de información se genera que en el envío de la información solicitada no sea consistente. </t>
  </si>
  <si>
    <t>Foliar 5.000 carpetas de órdenes de pago, de acuerdo con el procedimiento establecido.</t>
  </si>
  <si>
    <t>Cumplir con los lineamientos y políticas archivísticas en la organización documental.</t>
  </si>
  <si>
    <t>Informe de avance bimestral</t>
  </si>
  <si>
    <t>Tener control sobre la información relacionada con pagos</t>
  </si>
  <si>
    <t>Cronograma</t>
  </si>
  <si>
    <t>Revisar y analizar el proceso de pagos (desde la ordenación hasta el pago) de la organización y efectuar los ajustes que sean necesarios.</t>
  </si>
  <si>
    <t>Informe resultado de la revisión</t>
  </si>
  <si>
    <t xml:space="preserve">Consistencia información Pagos Vigencia 2012
Se presentan dudas razonables respecto de la veracidad de los pagos a terceros remitidos con la comunicación SAL-3179 del 15 de enero de 2013, en respuesta a requerimiento efectuado por la Dirección de Vigilancia Fiscal, donde allegaron 2 CD con 730.409 registros por $31.026.450 millones (Cuadro No. 1), información que fue confirmada con el radicado SAL-27978 del 01 de abril de 2013, enviando cuatro archivos en Excel por la misma cuantía ($31.026.450 millones) de pagos a terceros de la vigencia 2012. No obstante, al efectuar la revisión de los medios magnéticos enviados y compararla frente a la registrada en la plataforma intranet, sección “Consolidado de Pagos”, para el año 2012, contenidos en dos archivos semestrales por un total de $851.919 millones (Cuadro No. 2), se establece una diferencia por $30.174.630 millones), 
Además, al tomar una muestra significativa de la información reportada, agrupando pagos consolidados por tercero y compararla con la información de Pagos (Fuente: Intranet), se obtienen varias  diferencias;  adicionalmente, para una muestra del 65.7% de los pagos a intermediarios se efectuó cruce con la base de pagos a terceros (sumatoria de 4 archivos), remitida a la Contraloría en enero y abril de 2013, estableciendo diferencias.
</t>
  </si>
  <si>
    <t>deficiencias de control interno por cuanto en un momento dado se pueden tomar los datos suministrados por la entidad como definitivas y oficiales para rendir un informe o estadística sobre la entidad  y/o el Sistema de ARL.</t>
  </si>
  <si>
    <t xml:space="preserve">Se Genera incertidumbre sobre la veracidad y exactitud en la información al no permitir realizar el seguimiento y trazabilidad a las operaciones de pagos. </t>
  </si>
  <si>
    <t xml:space="preserve">Integridad Rendición Cuenta fiscal 2012
Una vez cumplido el plazo para la rendición en el SIRECI, de la cuenta fiscal vigencia 2012 de Positiva, se consultaron los reportes de Documentos Electrónicos y Formatos electrónicos, y se evidenció que la Compañía rindió la información de la cuenta fiscal de la vigencia 2012 incompleta al (SIRECI); si bien se presentó el Balance General, el Estado de Resultados, el Estado de Inversiones, el Estado de Cambios en el Patrimonio, el Estado de Flujos de Efectivo, las Notas a los Estados Financieros y el dictamen del Revisor Fiscal de la vigencia 2012; la Compañía no reportó el Informe de Gestión para dicha vigencia y las notas a los estados financieros no corresponden a las aprobadas por la Asamblea General de Accionistas, por cuanto las reportadas  no hacen alusión a los “Eventos subsecuentes. El Ajuste a las cuentas de ingresos y egresos por concepto de diferencia en cambio ascendió a $ 1.032.4 millones y el Ajuste a la provisión que se había calculado inicialmente sobre la renta ascendió a $ 1.319. 1 millones”; insumos para el desarrollo del proceso auditor  y sobre la cual se debe emitir concepto en el informe de auditoría
</t>
  </si>
  <si>
    <t>Deficiencia en los mecanismos de control interno.</t>
  </si>
  <si>
    <t>Lo anterior se genera por falencias en la supervisión y control de la rendición y configura un hallazgo administrativo susceptible de proceso administrativo sancionatorio por incumplimiento en la rendición de la cuenta fiscal.</t>
  </si>
  <si>
    <t>Elaborar una lista de chequeo para verificar la completitud y la calidad de la informaciòn, tanto con la Contraloría para verificar que existan los espacios o mecanismos en el SIRECI para el reporte de toda la documentación que se exige, dadas las limitaciones en el aplicativo, como al interior de POSITIVA.</t>
  </si>
  <si>
    <t>Implementar un mecanismo efectivo que garantice el envío oportuno, completo e integro de la informacion requerida por entes externos y que debe ser enviada de manera sistemática</t>
  </si>
  <si>
    <t>Elaborar una lista de chequeo para verificar la completitud y la calidad de la informaciòn, tanto con la Contraloría,como al interior de POSITIVA</t>
  </si>
  <si>
    <t>igual al 16</t>
  </si>
  <si>
    <t>Se hizo seguimiento a todos los hallazgos con vencimiento o avance a 30 de septiembre de 2013 de acuerdo con el Plan de Mejoramiento suscrito con la Contraloría General de la República.</t>
  </si>
  <si>
    <t xml:space="preserve">Verificar el cumplimiento de los planes de acción con vencimiento 31 de diciembre de 2013, propuestos en el Plan de Mejoramiento suscrito con la Contraloría General de la República. </t>
  </si>
  <si>
    <t>Avance reportado</t>
  </si>
  <si>
    <t>Incumplido</t>
  </si>
  <si>
    <t>Ver G 1 14-09-01-A</t>
  </si>
  <si>
    <t>Referencia PT: G 14-09-01-A</t>
  </si>
  <si>
    <t>Fecha: Enero 7 de 2014</t>
  </si>
  <si>
    <t>A 31 de diciembre de 2013, están pendientes por atender 25 hallazgos.El avance promedio es de 60% con un cumplimiento del 94% de lo programado a 31 de diciembre de 2013, en la implementación general del Plan de Mejoramiento de la Compañía.</t>
  </si>
  <si>
    <t>Representante Legal:  Alvaro Hernán Vélez Millán</t>
  </si>
  <si>
    <t>Modalidad de Auditoría: Regular y Actuación Especial</t>
  </si>
  <si>
    <t xml:space="preserve">Sistema de control y procedimientos de liquidación y reconocimiento  de incapacidades laborales temporales.
Al efectuar la revisión del procedimiento instructivo para la recepción y decisión de incapacidades temporales a través del cual se establece la autorización, liquidación, pago y devolución de incapacidades temporales a empleadores o trabajadores, que aplica a las incapacidades temporales desde la radicación hasta la decisión de su trámite, se observa que el mismo está definido  para ser administrado a través de las aplicaciones (MPU-SIARP) que la Compañía de Seguros ha diseñado para registrar desde el reporte del siniestro, las incapacidades y posteriormente la solicitud, liquidación y pago de la prestación económica, proceso a los cuales la compañía ha implementado unos controles de verificación en línea o proceso automático.
Una parte de los pagos por incapacidades laborales, que no supera  el 5% del total, son tramitados en forma manual, en razón a la prioridad o urgencia que se debe dar,dado que son requerimientos de tipo judicial como las tutelas y los desacatos, procedimientos que por dicha urgencia no contienen  las verificaciones que el sistema realiza cuando son automáticos, generando un alto riesgo para la Compañía, toda vez que estos pagos no cuentan con los controles establecidos para sustituir los implementados para el proceso de pagos automáticos, que hace el sistema en línea. 
</t>
  </si>
  <si>
    <t xml:space="preserve">Una parte de los pagos por incapacidades laborales, que no supera el 5% del total, son tramitados en forma manual , en razón a la prioridad o urgencia que se debe dar, dado que son requerimientos de tipo judicial como las tutelas y los desacatos , procedimientos que por dicha urgencia no contienen las verificaciones que el sistema realiza cuando son automáticos, generando un alto riesgo para la Compañía, toda vez que éstos pagos no cuentan con los controles establecidos para sustituir los implementados para el proceso de pagos automáticos, que hace el sistema en línea.   </t>
  </si>
  <si>
    <t xml:space="preserve">Establecer un cronograma de actividades para la implementación de controles en el pago de incapacidades temporales a través de nóminas manuales. </t>
  </si>
  <si>
    <t>Garantizar que la totalidad de incapacidades pagadas de manera manual tengan controles que garanticen el pago de forma correcta</t>
  </si>
  <si>
    <t xml:space="preserve">Elaborar  un cronograma de actividades para la implementación de controles en el pago de incapacidades temporales a través de nóminas manuales </t>
  </si>
  <si>
    <t>Revisar  y actualizar los riesgos y controles del  procedimiento Incapacidades Temporales y actualizar el Mapa de Riesgos del proceso  Prestaciones Económicas.</t>
  </si>
  <si>
    <t>Identificar riesgos y controles del procedimiento Incapacidades Temporales.</t>
  </si>
  <si>
    <t>Hacer revisión de los riesgos y controles del procedimiento  Incapacidades Temporales y actualizar el Mapa de Riesgos del proceso de Prestaciones Económicas.</t>
  </si>
  <si>
    <t>Mapa de Riesgos del proceso Prestaciones Económicas actualizado y publicado.</t>
  </si>
  <si>
    <t>Revisar y actualizar los documentos relacionados con el procedimiento de Incapacidades Temporales.</t>
  </si>
  <si>
    <t>Garantizar que  el pago de incapacidades temporales en forma manual se realice  correctamente.</t>
  </si>
  <si>
    <t>Hacer una revisión y actualización de los documentos  relacionados con el procedimiento de Incapacidades Temporales.</t>
  </si>
  <si>
    <t>Documento Ajustado y publicado.</t>
  </si>
  <si>
    <t xml:space="preserve">Implementar  controles para el pago de Incapacidades Temporales en forma manual  </t>
  </si>
  <si>
    <t>Garantizar que  el pago de Incapacidades Temporales en forma manual se realice en forma correcta</t>
  </si>
  <si>
    <t>Informe  sobre que controles fueron implementados para el pago de nóminas manuales</t>
  </si>
  <si>
    <t>Hacer seguimiento mensual al pago de las Incapacidades Temporales en forma manual</t>
  </si>
  <si>
    <t>Hacer seguimiento mensual al pago de las incapacidades temporales en forma manual</t>
  </si>
  <si>
    <t>Informe mensual resultado del seguimiento al pago de las Incapacidades Temporales en forma manual</t>
  </si>
  <si>
    <t xml:space="preserve">Pagos doblemente efectuados.
De la verificación efectuada a los pagos liquidados manualmente, se observó que como consecuencia de la falta de controles, se han efectuado dobles pagos de prestaciones por valor de $3.880.519, monto determinado con base en la muestra analizada. </t>
  </si>
  <si>
    <t xml:space="preserve">Esta situación está dada porque en el aplicativo no se registran los pagos que se realizan producto de las liquidaciones manuales y en cruces o conciliaciones con empresas que se hagan después de estos pagos, es practicamente imposible determinar cuáles de las solicitudes registradas en el sistema han sido canceladas manualmente, incurriendo el riesgo de tomarlas nuevamente para realizar el pago de manera automática, caso en el cual éstos quedan registrados en el sistema.  </t>
  </si>
  <si>
    <t xml:space="preserve">Hacer conciliaciones   con el histórico  de incapacidades radicadas iniciando con los  casos relacionados en el numeral 2 Pagos doblemente efectuados, del informe del Ente de Control y de ser necesario iniciar las acciones pertinentes a que haya lugar (recobros o reliquidación) </t>
  </si>
  <si>
    <t>Identificar valores reconocidos por mayor o menor valor al debido</t>
  </si>
  <si>
    <t xml:space="preserve">Hacer  conciliación mensualmente con el histórico  de incapacidades radicadas para los casos relacionados en el numeral 2 Pagos doblemente efectuados, del informe del Ente de Control y de ser necesario iniciar las acciones pertinentes a que haya lugar (recobros o reliquidación) </t>
  </si>
  <si>
    <t>Informes mensuales de avance del proceso de conciliación</t>
  </si>
  <si>
    <t xml:space="preserve">Validar que la parametrización realizada en el aplicativo SIARP para mitigar los pagos  manuales por la causal de rechazo NIT- CEDULA, haya sido exitosa. </t>
  </si>
  <si>
    <t>Garantizar que todos los pagos de incapacidades laborales  que se venian realizando de forma manual por la causal NIT-CEDULA,sean reconocidos a partir de la fecha de forma automática.</t>
  </si>
  <si>
    <t xml:space="preserve">Informe resultado de la validación </t>
  </si>
  <si>
    <t>Revisar la cobertura de la Póliza de Infidelidad y Riesgos Financieros y de ser procedente presentar la reclamación ante la aseguradora.</t>
  </si>
  <si>
    <t xml:space="preserve">Obtener la indemnización por las pérdidas sufridas por la compañía </t>
  </si>
  <si>
    <t>Informe resultado de la revisión y /o constancia de la reclamación</t>
  </si>
  <si>
    <t>Caso IPUS CORREA JHOANA. 
Verificación pagos Sistema SISE
La Oficina de Control Interno de Positiva Compañía de Seguros S.A. remitió un informe sobre posibles irregularidades en el desarrollo del proceso de liquidación y pago de las incapacidades temporales por riesgos laborales en el área de indemnizaciones de la compañía. El monto cuantificado de los pagos fue de $63.269.066. Dicho informe contiene copia de los soportes con los cuales se realizó la liquidación y pago.</t>
  </si>
  <si>
    <t xml:space="preserve">Dada esta situación, se evidencia la falta de revisión de la OP con respecto a sus soportes, toda vez que dicha OP  a nombre de IPUS CORREA JHOANA, cuenta con la firma del responsable de la elaboración, de la revisión y la de el ordenador del gasto, en tanto que la nómina manual formato sustitución patronal estaba dirigida a nombre de Aseintegral Ltda., constituyéndose ésta en una anomalía  detectable con el sólo cruce de los documentos.Además no hay evidencia que justifique la razón por la cual la OP se emitió a un beneficiario diferente  al que indica la nómina manualmente liquidada. </t>
  </si>
  <si>
    <t xml:space="preserve">Cronograma - Elaborar  un cronograma de actividades para la implementación de controles en el pago de incapacidades temporales a través de nóminas manuales </t>
  </si>
  <si>
    <t>Gerencia de Indemnizaciones</t>
  </si>
  <si>
    <t>Documento Ajustado y publicado -Revisar y actualizar los documentos relacionados con el procedimiento de Incapacidades Temporales.</t>
  </si>
  <si>
    <t>ITEM 5</t>
  </si>
  <si>
    <t xml:space="preserve">Informe resultado de la validación -Validar que la parametrización realizada en el aplicativo SIARP para mitigar los pagos  manuales por la causal de rechazo NIT- CEDULA, haya sido exitosa. </t>
  </si>
  <si>
    <t>1 y 3</t>
  </si>
  <si>
    <t>ITEM 6</t>
  </si>
  <si>
    <t>Informe resultado de la revisión y /o constancia de la reclamación -Revisar la cobertura de la Póliza de Infidelidad y Riesgos Financieros y de ser procedente presentar la reclamación ante la aseguradora.</t>
  </si>
  <si>
    <t>Gerencia Jurídica</t>
  </si>
  <si>
    <t xml:space="preserve">Acta mensual de conciliación-Hacer conciliación mensual  con la Gerencia de Gestión Financiera y  Gerencia de Tesorería sobre los recaudos obtenidos y transferidos a SISE o aplicativo contable correspondiente. </t>
  </si>
  <si>
    <t>FALTA MARZO</t>
  </si>
  <si>
    <t>Programa de formación y listado de asistencia-Brindar en forma semestral capacitación  a los funcionarios de la Gerencia de Compras y Contratación sobre  estándares y criterios para efectuar la adecuada valoración de la capacidad financiera de los oferentes según el tipo de contratación.</t>
  </si>
  <si>
    <t>Si- Fue entregada certificación de seguimiento trimestral.</t>
  </si>
  <si>
    <t>Si-Fue entregado el programa de formación y la lista de asistencia.</t>
  </si>
  <si>
    <t>Si- Fue enviado correo informando los ajustes realizados</t>
  </si>
  <si>
    <t>Carpeta Electrónica Anexos/Operaciones/Hallazgo 9 item 2</t>
  </si>
  <si>
    <t>Carpeta Electrónica Anexos/Contratación/Hallazgo 7 item 2</t>
  </si>
  <si>
    <t>Carpeta Electrónica Anexos/Contratación/Hallazgo 6 item 2</t>
  </si>
  <si>
    <t>fisico y electrónico</t>
  </si>
  <si>
    <t>Carpeta Electrónica Anexos/Logística/Hallazgo 26 item 2</t>
  </si>
  <si>
    <t xml:space="preserve">Si - Fue entregado Informe de seguimiento a la depuración  y aplicación a las partidas de la cuenta 279505_Otros Pasivos – Diversos – Abonos por Aplicar a Obligaciones al Cobro. </t>
  </si>
  <si>
    <t xml:space="preserve">Carpeta Electrónica Anexos/Operaciones/Hallazgo 15 </t>
  </si>
  <si>
    <t>carpeta fisica</t>
  </si>
  <si>
    <t xml:space="preserve">Si- Fue entregado  fue entregado informe sobre sobre verificación que a partir de la difusión de las politicas comerciales (julio 2013), la asignación de intermediarios cuente con el prediagnóstico comercial, </t>
  </si>
  <si>
    <t>fisico</t>
  </si>
  <si>
    <t>Si- Fueron entregados los informes de conciliación con el Gestor.</t>
  </si>
  <si>
    <t>Si- Fueron presentadas las actas de seguimiento a la ejecución del cumplimiento a los plazos establecidos en el contrato.</t>
  </si>
  <si>
    <t>Si- Fue entregado informe de resultado de la revisión y análisis del cumplimiento de las políticas y controles para el manejo de la información</t>
  </si>
  <si>
    <t xml:space="preserve">Carpeta Electrónica Anexos/informatica/Hallazgo 17 </t>
  </si>
  <si>
    <t>falta seguimiento en marzo</t>
  </si>
  <si>
    <t>Si- Fue entregado informe sobre la foliación de las carpetas.</t>
  </si>
  <si>
    <t>Carpeta física</t>
  </si>
  <si>
    <t xml:space="preserve">Si- Fue entregado informe de ejecución presupuestal por ramos hasta resultado técnico. </t>
  </si>
  <si>
    <t>Carpeta Electrónica Anexos/Gerencia Financiera /Hallazgo 5 item 2</t>
  </si>
  <si>
    <t>Se envio correo el 14 de mayo de 2014, solicitando avance</t>
  </si>
  <si>
    <t xml:space="preserve">Si-Fueron entregados los Informes de seguimiento mensual a las partidas pendientes de legalizar </t>
  </si>
  <si>
    <t>Carpeta Electrónica Anexos/Contratación/Hallazgo 6 item 1 y carpeta física</t>
  </si>
  <si>
    <t xml:space="preserve">Carpeta Electrónica Anexos/Contratación/Hallazgo 1 item 2 y carpetas </t>
  </si>
  <si>
    <t>pendiente partidas con corte a junio y julio</t>
  </si>
  <si>
    <t>Se envio correo el 17 de junio de 2014, solicitando avance</t>
  </si>
  <si>
    <t>Si- Fue actualizado el Mapa de Riesgos del proceso Prestaciones Económicas  publicado en la Intranet.</t>
  </si>
  <si>
    <t>Carpeta Electrónica Anexos/Gerencia de Indemnizaciones/Hallazgo 1  y 3 item 2</t>
  </si>
  <si>
    <t xml:space="preserve">Realizar el cargue de nóminas manuales en el software de liquidación SIARP a partir del  08/07/2010. </t>
  </si>
  <si>
    <t>Tener información de los pagos manuales en SIARP.</t>
  </si>
  <si>
    <t xml:space="preserve">Realizar el cargue mensual de las nóminas manuales en el software de liquidación SIARP generadas a partir del  08/07/2010. </t>
  </si>
  <si>
    <t xml:space="preserve">Informe de avance trimestral en el cargue de las nóminas manuales en el software de liquidación SIARP generadas a partir del  08/07/2010. </t>
  </si>
  <si>
    <t xml:space="preserve">Proyecto -IAXIS-SAP- 
No están en funcionamiento los módulos de Contabilidad, Presupuesto y Tesorería que de acuerdo con el objeto del contrato 848 de noviembre de 2011, operarían bajo las licencias IAXIS, SAP y ORACLE a partir del 22 de mayo de 2013. En este sentido y de acuerdo con la documentación que compone el proceso del contrato 848 de noviembre de 2011, se evidencian situaciones de incumplimiento de los tiempos iniciales especificados para el proyecto, en cuanto a licenciamiento, instalación, configuración, localización, personalización, implementación y puesta en funcionamiento de la solución, </t>
  </si>
  <si>
    <t>debido a debilidades en la planeación, teniendo que realizar dos ampliaciones de tiempo mediante “Otrosí” de fechas septiembre y diciembre de 2013.</t>
  </si>
  <si>
    <t>Lo que implica una mayor erogación en cuantía de $1.665 millones  y en tiempo de 10 meses más.</t>
  </si>
  <si>
    <t>Poner en producción el sistema IAXIS - SAP</t>
  </si>
  <si>
    <t>Completar las etapas de licenciamiento, instalción, configuración, localización, personalización, implementación y puesta en funcionamiento de la solución IAXIS - SAP  de acuerdo con el objeto del contrato 848 de 2011</t>
  </si>
  <si>
    <t xml:space="preserve">Sistema de información IAXIS - SAP en producción </t>
  </si>
  <si>
    <t xml:space="preserve"> Software Aplicativo SISE Seguro de Vida Individual y Colectivo
El proceso de registro de información para Seguros de Vida Individual y Colectivo se soporta con herramientas manuales o con apoyo de hojas electrónicas Excel, que en términos de Ingeniería de Software pudieran estar contenidas como parámetros de un sistema de información integrado, </t>
  </si>
  <si>
    <t xml:space="preserve">más aún cuando no cuenta con el Módulo de Cotizaciones, que implica a los usuarios finales hacer cálculos manuales. Lo anterior implica controles de verificación adicionales, </t>
  </si>
  <si>
    <t xml:space="preserve"> que a su vez conlleva la utilización de recursos complementarios al proceso de registro de información, con la probabilidad de ingresar información con inconsistencias.</t>
  </si>
  <si>
    <t>Hacer los registros de información en Seguros de Vida Individual y Colectivo en el Aplicativo  Web IAXIS-SAP</t>
  </si>
  <si>
    <t>Al ingresar los registros en el  nuevo sistema de información  este permite generar cotizaciones, y  de esta forma quedará la trazabilidad y los datos del solicitante dentro del sistema para su posterior consulta , este proceso  suprimirá el proceso de realizar cotizaciones mediante hojas Excel.                                                                                                                                                                                                  Posteriormente, si el solicitante acepta la cotizacion , el sistema permite emitir de forma inmediata la póliza con los datos ingresados al momento de hacer la cotización eliminando un reproceso en la captura de información.</t>
  </si>
  <si>
    <t>Ingresar los registros en el aplicativo Web IAXIS-SAP , para emitir las cotizaciones a nivel nacional.</t>
  </si>
  <si>
    <t>Módulo en producción</t>
  </si>
  <si>
    <t xml:space="preserve">Software de Contabilidad
Se observó que el resultado de algunas consultas del sistema de Contabilidad que actualmente es utilizado en Positiva Compañía de Seguros S.A., depende de la configuración del sistema operativo del equipo, 
</t>
  </si>
  <si>
    <t xml:space="preserve">debido a que presentan la información de acuerdo con la configuración regional del equipo donde se encuentre operando el sistema, siendo esto una práctica de desarrollo de sistemas bastante riesgosa, que puede conllevar a interpretación de cifras erradamente y así mismo a toma de decisiones que no corresponde. </t>
  </si>
  <si>
    <t xml:space="preserve">Lo anterior genera riesgos por diferencias en cifras contables, con una alta probabilidad de ocurrencia, en razón a que la información de terceros es originada desde procesos diferentes al módulo de Contabilidad del SISE.
</t>
  </si>
  <si>
    <t xml:space="preserve">Sistema de Información IAXIS - SAP en producción </t>
  </si>
  <si>
    <t>Aplicativo –SIARP-
El SIARP corresponde al Sistema de Administración de Riesgos Laborales, el cual opera bajo la plataforma SYBASE. Se observa que este sistema y otros que actualmente funcionan con esta misma base de datos, no se incluyeron en el proyecto IAXIS-SAP, integrados con la infraestructura definida en el mismo; razón por la cual la Entidad tendría que continuar cancelando anualmente el soporte de las licencias de la base de datos SYBASE, por un monto de $2.161.9 millones. Es importante señalar que el nuevo proyecto IAXIS-SAP ha adquirido licencias de ORACLE por un valor aproximado de $717.2 millones cuyo soporte y mantenimiento anual le costaría a la compañía $147.0 millones, del cual podría soportarse la funcionalidad del SIARP.</t>
  </si>
  <si>
    <t xml:space="preserve">Lo anterior denota deficiencias en la planeación, teniendo en cuenta que el programa SIARP corresponde a uno de los procesos misionales más importantes de la Entidad, </t>
  </si>
  <si>
    <t>razón por la cual se observa el riesgo de pagos continuados que podrían haberse reducido si el sistema en mención formara parte del proyecto IAXIS-SAP, utilizando su base de datos.</t>
  </si>
  <si>
    <t xml:space="preserve">Hacer un análisis de factibilidad y viabilidad   (financiero, funcional y tecnològico) del sistema core SIARP  en cuanto al costo beneficio que representan actualmente para la compañìa y con base en el resultado de esta revisión se evaluará la pertinencia de incluirlo dentro de la arquitectura  Iaxis - SAP para lo cual se solicitará la asignación de presupuesto </t>
  </si>
  <si>
    <t>Evitar la mateializaciòn del riesgo de pagos continuados que podrían reducirse si el sistema SIARP se incluyera en la plataforma IAXIS-SAP, utilizando su base de datos</t>
  </si>
  <si>
    <t xml:space="preserve">Hacer un análisis de factibilidad y viabilidad (financiero, funcional y tecnológico) del  sistema core SIARP  en cuanto al costo beneficio que representan actualmente para la compañìa y con base en el resultado de esta revisión se evaluará la pertinencia de incluirlo dentro de la arquitectura  Iaxis - SAP para lo cual se solicitará la asignación de presupuesto </t>
  </si>
  <si>
    <t>Informes Mensuales
Analizados los informes mensuales de la ejecución presupuestal de Positiva Compañía de Seguros S.A. vigencia 2013, se observa desde el mes de enero una tendencia superior en el rubro de las apropiaciones (Gastos), con respecto a los ingresos estimados, situación que se mantuvo en la mayoría de los meses del año, sin que ellos registren alguna decisión que permitiera evitar los resultados registrados por la compañía al cierre de 2013; en ellos se observa más el comportamiento formal de su presentación que la utilización o beneficio que pueda otorgarle a la compañía como hubiese sido el ajuste de las apropiaciones de acuerdo al comportamiento en el mercado del portafolio de inversiones que únicamente alcanzó un ingreso causado por valor de $140.000 millones de los $421.980 presupuestados.</t>
  </si>
  <si>
    <t>sin embargo se detectan debilidades en la aprobación ejecución y toma de decisiones en los estimados programados y ejecutados por esta.
se evidencia que el presupuesto no es adoptado como una herramienta de importancia para el control financiero y la toma de decisiones</t>
  </si>
  <si>
    <t>Lo anterior, impacto el resultado del ejercicio que al cierre de la vigencia 2013, obtuvo una pérdida de $369.823 millones que comparada con el resultado negativo de la vigencia 2012, por valor de $14.683 millones, representa un incremento de aproximadamente 25 veces. Situación que no es concomitante con el manejo de los elementos técnicos, procedimentales y normativos aplicables a las Empresas Industriales y Comerciales del Estado –EICE.</t>
  </si>
  <si>
    <t>Incluir en los informes mensuales de presupuesto un capítulo relacionado con las desviaciones presupuestales que debe ser incluido en las presentaciones de Comité de Auditoría y Junta Directiva que se realizan de manera mensual y publicarlo en Intranet de la compañía.</t>
  </si>
  <si>
    <t xml:space="preserve">Dar un mayor alcance al informe mensual de presupuesto, como herramienta de consulta para el soporte en la toma de decisiones. </t>
  </si>
  <si>
    <t>Ampliar el informe mensual de presupuesto con contenido específico de análisis gráfico y cuantitativo de desviaciones presupuestales.
y publicarlo en la intranet incluyendo en este el análisis de desviación presupuestal.</t>
  </si>
  <si>
    <t>Informes mensuales con la ampliación correspondiente al capítulo de análisis de desviación presupuestal publicados en la intranet y presentaciones presentadas al Comité de Auditoría y Junta Directiva con el análisis del capítulo incluido en el informe.</t>
  </si>
  <si>
    <t>Apropiaciones Negativas
Observado el presupuesto inicial de Positiva Compañía de Seguros S.A. vigencia 2013, se estimaron apropiaciones negativas en conceptos tales como “Ajuste Neto Otras Reservas” y “Provisiones” por valor de (-$29.719 y – $3.000) millones, respectivamente, lo anterior debido, a que para el primer caso la Vicepresidencia Técnica manifestó que la depuración de reserva de siniestros avisados de ARL, generaría una liberación de una parte de dicha reserva, así mismo, para el cálculo de la provisión la Gerencia de Recaudo y Cartera tenia proyectada una recuperación mensual de $250 millones y según sus cálculos por la gestión de cobranzas no habría lugar a constituir provisión sobre las primas de la vigencia 2013, previsiones estas que la compañía no alcanzó.</t>
  </si>
  <si>
    <t xml:space="preserve">lo anterior, demuestra debilidades en la programación, planificación y proyección de estos conceptos </t>
  </si>
  <si>
    <t>ya que los mismos, incidieron en el resultado positivo por valor de $18.638 millones, que la compañía pretendía obtener durante la vigencia 2013, como en el resultado negativo por valor de $369.823 que obtuvo al cierre de este ejercicio.</t>
  </si>
  <si>
    <t>Incluir dentro del cronograma programado  para la construcción de presupuesto una capacitación especial (a las áreas de la compañía que presupuestan estos rubros).</t>
  </si>
  <si>
    <t>Documentar  los presupuestos de apropiaciones negativas que se deban incluir por cada área de la compañía.</t>
  </si>
  <si>
    <t>Realizar la capacitación dentro del taller de presupuesto para el tema especifico de apropiaciones negativas.</t>
  </si>
  <si>
    <t>Listado de asistentes, presentación de la capacitación</t>
  </si>
  <si>
    <t xml:space="preserve">Realizar un informe de validación de las cifras presentadas en los presupuestos de apropiación negativa, y remitirlo a las areas correspondientes. </t>
  </si>
  <si>
    <t>Remitir informe de validación a las áreas .</t>
  </si>
  <si>
    <t>Informe de validación remitido a áreas que realicen presupuestos de apropiaciones negativas.</t>
  </si>
  <si>
    <t xml:space="preserve">Modificaciones Presupuestales
Positiva Compañía de Seguros S.A. no cuenta con los certificados de ingresos que financiaron el incremento de los montos de las apropiaciones relacionadas a continuación. Tabla 10
</t>
  </si>
  <si>
    <t xml:space="preserve">Lo anterior, genera incertidumbre sobre las fuentes de financiación utilizadas por la compañía para atender el pago de estas obligaciones, las cuales  impactaron en $97.809 millones el resultado negativo de la compañía que al cierre del ejercicio 2013, alcanzo la suma de -$369.823 millones.
</t>
  </si>
  <si>
    <t>Modificar el manual de presupuesto eliminando la exigencia de certificados de ingresos, toda vez que para Positiva no aplica el principio de equilibrio presupuestal.</t>
  </si>
  <si>
    <t>Alinear el Manual de Presupuesto con las normas que aplican a las EICE.</t>
  </si>
  <si>
    <t>Modificar el manual de presupuesto</t>
  </si>
  <si>
    <t>Manual de Presupuesto ajustado, aprobado por la Junta Directiva y publicado en la intranet de la compañia</t>
  </si>
  <si>
    <t>Garantías 
en la revisión del expediente del contrato de prestación de servicios No 897  de 18 de Diciembre de 2013, celebrado por Positiva Cía. de Seguros S.A y Competitive Strategy Insurance-CSI, por $822.9 millones para la actualización del licenciamiento Sybase, Soporte y asistencia calificada. Se evidencia que no se adjuntó la garantía necesaria para proteger el patrimonio público. En este caso la póliza de cumplimiento en favor de entidades estatales exigida en los estudios previos (Folio No 4) y en la invitación a ofertar (Folio No 8). Por lo que se evidencia incumplimiento de los requisitos para la ejecución del contrato, así como debilidades en la supervisión del mismo.</t>
  </si>
  <si>
    <t xml:space="preserve">Lo anterior, es el resultado del desconocimiento e inaplicación del Manual de Contratación y de los principios de la administración pública, establecidos en el artículo 209 de la Constitución Política, entre ellos el de celeridad, </t>
  </si>
  <si>
    <t>lo cual genera que la entidad no pueda hacer efectiva la correspondiente póliza en caso de incumplimiento del contrato suscrito.</t>
  </si>
  <si>
    <t xml:space="preserve">Realizar capacitaciones del proceso de Gestión de Aprovisionamiento de la Compañía y las consecuencias derivadas por la omisión en el cumplimiento de los prinicipios de la Funcion Pública. </t>
  </si>
  <si>
    <t xml:space="preserve">Garantizar que los funcionarios encargados de gestionar el proceso de Gestión de Aprovisionamiento de la Compañia, cuenten con los conocimientos necesarios para cumplir con los objetivos del proceso. </t>
  </si>
  <si>
    <t xml:space="preserve">Realizar capacitaciones trimestrales a los funcionarios de la Compañía acerca del proceso de Gestión de Aprovisionamiento estratégico de la Compañìa  y las consecuencias derivadas por la omisión en el cumplimiento de los principios de la Función Pública. </t>
  </si>
  <si>
    <t xml:space="preserve">Listado de capacitaciones trimestrales, presentación y evaluación de la capacitación </t>
  </si>
  <si>
    <t xml:space="preserve">Modificación de Garantías 
En la revisión  del  expediente del contrato  de prestación de servicios No 000329  de 19 de Abril de 2013, celebrado por Positiva S.A y Adecco Servicios Colombia, por $1.200.0 millones y cuyo objeto era la Prestación de servicios para la conformación de un outsourcing comercial y de servicio, orientado al cumplimiento de las metas de ventas en los productos VIDA y A.R.P. Se aprobaron dos modificaciones al contrato mediante otrosí No 1 de fecha 28 de Junio de 2013 y  otrosí No 2 del 27 de Diciembre de 2013, cambios que ampliaron el plazo de ejecución hasta el 31 de Marzo de 2014 y modificaciones en el precio, inicialmente por $65.0 millones y luego  por un valor de $24.0 millones, para un valor total del contrato de $1.289.0 millones. Se observó que no se modificaron las garantías por parte del contratista, de acuerdo al nuevo plazo y valores adicionados. </t>
  </si>
  <si>
    <t>La anterior situación evidencia debilidades de supervisión del contrato y deficiencias en el proceso de contratación,</t>
  </si>
  <si>
    <t>generándose riesgos en la recuperación de recursos públicos, al no contar con suficientes coberturas ante un posible siniestro.</t>
  </si>
  <si>
    <t xml:space="preserve">Hacer seguimiento al cumplimiento de los requisitos de legalización de las modificaciones de los contratos.   </t>
  </si>
  <si>
    <t xml:space="preserve">Garantizar que los procesos de  contratación de la Compañia, cumplan con los requisitos de legalización. </t>
  </si>
  <si>
    <t xml:space="preserve">Hacer seguimiento trimestral al cumplimiento de los requisitos de legalizacion de las modificaciones de los contratos.   </t>
  </si>
  <si>
    <t>Informe trimestral de seguimiento al cumplimiento de los requisitos de perfeccionamiento y legalización.</t>
  </si>
  <si>
    <t xml:space="preserve">Realizar capacitaciones del proceso de Gestión de Aprovisionamiento de la Compañia y los requisitos de perfeccionamiento y legalización. </t>
  </si>
  <si>
    <t xml:space="preserve"> Realizar capacitaciones trimestrales del proceso de Gestión de Aprovisionamiento de la Compañìa y los requisitos de perfeccionamiento y legalización. </t>
  </si>
  <si>
    <t>Listado de capacitaciones trimestrales, presentación  y evaluación de la capacitación</t>
  </si>
  <si>
    <t>Supervisión de contratos
De la relación de la muestra de los siguientes expedientes de los contratos:
9-2013,22-2013,35-2013,96-2013,97-2013,106-2013,257-2013,329-2013,514-2013,546-2013,575-2013,576-2013,628-2013,689-2013,768-2013,811-2013,836-2013,853-013,897-2013,899-2013,920-2013,21-2012,424-2012,829-2012,837-2012,911-2012,631-2010,720-2011, se evidenció que pese a las funciones y obligaciones establecidas, y una vez examinados los expedientes  contentivos de los contratos relacionados y los documentos soportes de los pagos no se evidencian informes, actas o documentos que certifiquen el cumplimiento de las obligaciones de los contratistas relacionando aspectos financieros, técnicos y jurídicos, ni menos el avance físico y presupuestal del objeto contratado. Así mismo, el formato para pago exigido a los supervisores como requisito para cancelación, no contiene un informe de fondo que permita evidenciar el estado, porcentaje y avance de los contratos así como posibles eventualidades que surgen de los mismos. Por lo cual no es posible verificar el estado actual de los contratos, en cuanto a avances, limitado dicho documento a una verificación del cumplimiento del respectivo pago.</t>
  </si>
  <si>
    <t>Por lo anterior, se concluye que los expedientes contractuales no evidencian el estado, avance, porcentaje, así como posibles eventualidades de los mismos, presentándose deficiencias en la supervisión  del proceso contractual.</t>
  </si>
  <si>
    <t>Las mencionadas circunstancias crean incertidumbre sobre la calidad en la información por lo cual se dificulta el seguimiento y control al proceso contractual.</t>
  </si>
  <si>
    <t xml:space="preserve">Hacer seguimiento al contenido de los informes de supervisión.   </t>
  </si>
  <si>
    <t xml:space="preserve">Garantizar la completitud de los informes de Supervisión </t>
  </si>
  <si>
    <t>Hacer seguimiento bimestral a una muestra de contratos del contenido de los informes de supervisión</t>
  </si>
  <si>
    <t>Informes bimestral del resultado del seguimiento al contenido de los informes de supervisión</t>
  </si>
  <si>
    <t xml:space="preserve">Realizar capacitaciones del proceso de Gestión de Aprovisionamiento de la Compañía y la forma de adelantar la función de supervisor. </t>
  </si>
  <si>
    <t xml:space="preserve">Garantizar que los funcionarios encargados de gestionar el proceso de  Gestión de Aprovisionamiento de la Compañia, cuenten con los conocimientos necesarios para cumplir con los objetivos del proceso. </t>
  </si>
  <si>
    <t xml:space="preserve"> Realizar capacitaciones trimestrales del proceso de Gestión de Aprovisionamiento, en cuanto al desempeño de las funciones de supervisión. </t>
  </si>
  <si>
    <t xml:space="preserve">Afiliaciones 
Positiva evidencia y soporta el proceso de recepción, radicación y registro de afiliaciones de empleadores y trabajadores dependientes e independientes que son afiliados al Sistema General de Riesgos; sin embargo en el proceso de control y seguimiento de la gestión, realizado por el operador “Salud Ocupacional de la Sabana Ltda.” presenta debilidades, en la inspección, asesoría, seguimiento y control en seguridad minera en el municipio de Ubaté - Cundinamarca (Formato de Intervención de empresas). </t>
  </si>
  <si>
    <t xml:space="preserve">Debido  a la oportunidad  en la vista de inspección del operador. Situación que se evidenció en visita realizada por el equipo auditor de la CGR. </t>
  </si>
  <si>
    <t xml:space="preserve">Situación que no permite controlar y hacer seguimiento al trámite oportuno de cualquier novedad presentada, bien sea por el trabajador o por la empresa afiliada a Positiva Compañía de Seguros S.A. </t>
  </si>
  <si>
    <t xml:space="preserve">Incorporar en la  capacitación "Inducción al Sistema General de Riesgos Laborales" que se realiza durante el proceso de afiliación de empresas del sector minero, el contenido de "Reporte de Novedades de Empresa y Trabajadores". </t>
  </si>
  <si>
    <t>Difundir oportunamente a los empleadores de empresas del sector minero los mecanismos de reporte de novedades de empresa y trabajadores.</t>
  </si>
  <si>
    <t xml:space="preserve">Incluir en la Presentación  "Inducción al Sistema General de Riesgos Laborales"  los contenidos de "Reporte de Novedades de Empresa y Trabajadores" y oficializarla a los responsables (proveedores y funcionarios de P y P) que realizan la actividad </t>
  </si>
  <si>
    <t>Presentación  "Inducción al Sistema General de Riesgos Laborales" ajustada con los contenidos de "Reporte de Novedades de Empresa y Trabajadores". 
Comunicado enviado a los responsables de P y P oficializando la nueva presentación a utilizar en el proceso de afiliación para empresas del sector minero.</t>
  </si>
  <si>
    <t xml:space="preserve">Asegurar la oportunidad en la asesoría de P y P a las empresas de alto riesgo del sector minero. </t>
  </si>
  <si>
    <t xml:space="preserve">Informe mensual de empresas de minería afiliadas a nivel nacional, visitas programadas y realizadas </t>
  </si>
  <si>
    <t xml:space="preserve">Identificación Empresas 
En verificación al ingreso de empresas afiliadas en el SIARP, presentan registros repetidos en su dirección, teléfono y correo electrónico. </t>
  </si>
  <si>
    <t>Situación que denota debilidades de control en el manejo de la información.</t>
  </si>
  <si>
    <t>Esta situación puede afectar los procesos de la compañía en reportes e información de acciones que se evidencian posteriormente en indicadores de gestión.</t>
  </si>
  <si>
    <t>Parametrizar el aplicativo de radicación en los puntos de atención, con el fin de identificar similitud en la información de Dirección, Teléfono y Correo Electrónico de las empresas que se afilien a la Compañia frente a las ya afiliadas,lo cual generará una alerta de verificación de esta información y asi establecer y registrar la información veraz.</t>
  </si>
  <si>
    <r>
      <t>Mejorar la calidad de la información suministrada</t>
    </r>
    <r>
      <rPr>
        <sz val="10"/>
        <color indexed="10"/>
        <rFont val="Arial"/>
        <family val="2"/>
      </rPr>
      <t xml:space="preserve"> </t>
    </r>
    <r>
      <rPr>
        <sz val="10"/>
        <color indexed="8"/>
        <rFont val="Arial"/>
        <family val="2"/>
      </rPr>
      <t>por los afiliados.</t>
    </r>
  </si>
  <si>
    <t>Parametrizar el aplicativo de radicación en los Puntos de Atención, con el fin de identificar similitud en la información de Dirección, Teléfono y Correo Electrónico de las empresas que se afilien a la Compañia frente a las ya afiliadas, lo cual generará una alerta de verificación de esta información y asi establecer y registrar la información veraz.</t>
  </si>
  <si>
    <t>Documento de autorización de puesta en producción de los ajustes solicitados.</t>
  </si>
  <si>
    <t>Realizar verificación de la información con el fin de identificar similitud de las empresas afiliadas  que presentan registros repetidos en Dirección, Teléfono y Correo Electrónico y de ser necesario  realizar los ajustes pertinentes.</t>
  </si>
  <si>
    <t xml:space="preserve">Informe semestral resultado de la verificación </t>
  </si>
  <si>
    <t xml:space="preserve">Causación Rendimientos Financieros por Portafolio
Según muestra selectiva de 151 registros (débitos por $18.467 millones y créditos por $10.936 millones), se observa que la entidad no cuenta con una identificación contable clara de los rendimientos financieros generados por cada uno de los portafolios de inversión, </t>
  </si>
  <si>
    <t xml:space="preserve">hecho que obedece a deficiencias en el sistema de control interno contable, por cuanto en los registros no se pudo evidenciar que los rendimientos financieros correspondan a una operación especifica asociada a determinado portafolio de inversión. </t>
  </si>
  <si>
    <t>Por tal razón no permite garantizar el adecuado seguimiento, la evaluación y el control de los resultados por cada uno de los portafolios de inversión administrados.</t>
  </si>
  <si>
    <r>
      <t>Balance a Nivel de Subcuenta
• A 31 de diciembre de 2013, se observan diferencias por valor de $3.495.4 millones entre el Balance a nivel de subcuenta de Positiva Compañía de Seguros S.A. y la Nota Contable No. 26 
•</t>
    </r>
    <r>
      <rPr>
        <b/>
        <sz val="10"/>
        <rFont val="Arial"/>
        <family val="2"/>
      </rPr>
      <t xml:space="preserve"> Gastos de Arrendamiento Oficinas
</t>
    </r>
    <r>
      <rPr>
        <sz val="10"/>
        <rFont val="Arial"/>
        <family val="2"/>
      </rPr>
      <t>Revisado el detalle de los valores registrados en el Balance a nivel de subcuenta de Positiva Compañía de Seguros S.A. código contable 5145410-0000 “Arrendamientos Locales y Oficinas – Armenia por valor de $3.570 millones, se evidenció que estos corresponden a valores causados por concepto de arrendamiento de las diferentes oficinas que tenía arrendada la Compañía en el país, para el desarrollo de su objeto social. Lo anterior, incumple el principio de reconocimiento de ingresos y gastos en lo relacionado con el adecuado registro de las operaciones en la cuenta apropiada, por el monto correcto, para obtener el justo cómputo del resultado neto del período.</t>
    </r>
  </si>
  <si>
    <t xml:space="preserve">Lo anterior, demuestra debilidades de control en las cualidades de la información,  </t>
  </si>
  <si>
    <t>lo que genera incertidumbre sobre la uniformidad de las bases sobre las cuales la compañía prepara y presenta la información contable.</t>
  </si>
  <si>
    <t>Diseñar un diagrama de contexto que facilite el entendimiento de la arquitectura de los sistemas de información core de la Compañia. Esto permitirá, entre otros aspectos, conocer la iteracción de los sistemas de infromación</t>
  </si>
  <si>
    <t xml:space="preserve">Garantizar el entendimiento de los sistemas de información de la Compañìa, sus flujos e interrelaciones. </t>
  </si>
  <si>
    <t>Contar con un diagrama de contexto como herramienta de gestión de conocimiento.</t>
  </si>
  <si>
    <t>Diagrama de contexto</t>
  </si>
  <si>
    <t xml:space="preserve">Retención en la Fuente Ica
A 31 de diciembre de 2013, no hay consistencia entre el valor causado y el valor pagado de las obligaciones registradas en la subcuenta 255505__02 Retención en la Fuente ICA, por cuanto en el Balance a nivel de subcuenta fueron causados al cierre del ejercicio $482.7 millones, sin embargo, el valor declarado y pagado por este concepto fue de $480 millones, </t>
  </si>
  <si>
    <t>lo anterior, sobreestimó el pasivo en la suma de $2.7 millones.</t>
  </si>
  <si>
    <t>Consolidar en una carpeta en medio magnético en la Gerencia de Gestión Financiera, el archivo centralizado con todos los soportes que sustentan los pagos de reteica por cada una de las ciudades.</t>
  </si>
  <si>
    <t xml:space="preserve">Brindar información oportuna y veraz sobre los pagos de reteica </t>
  </si>
  <si>
    <t>Soportar oportunamente la información que se solicite por parte de las entidades de control</t>
  </si>
  <si>
    <t>Archivo en medio magnético centralizado</t>
  </si>
  <si>
    <t>Provisión de Contratos
Del análisis practicado a la Cuenta Por Pagar denominada “Provisión de Contratos” código contable 289595-0000 registrada en el Balance a nivel de subcuenta con saldo a 31 de diciembre de 2013, por valor de $15.412 millones, observamos:c- Saldos contrarios a su naturaleza en los conceptos relacionados a continuación: tabla 19.  Diferencias por valor de $1.772 millones entre el valor de las cuentas por pagar constituidas a 31 de diciembre de 2013, y lo pagado durante el primer bimestre de 2014, por este concepto a favor del Banco de Bogotá S.A. y Competitive Strategy Insurance como se describe a continuación: Tabla 20.</t>
  </si>
  <si>
    <t xml:space="preserve">Lo anterior, Subestima el valor de las cuentas por pagar – provisión contratos por los conceptos identificados saldos contrarios a su naturaleza y mayores valores cancelados a los proveedores en $2.022 millones, igualmente, genera incertidumbre en las fuentes o soportes de las obligaciones causadas a favor de CSI, Ajuste final a las cuentas por pagar competitive Strategy Insurance Colombia SAS CSI.  </t>
  </si>
  <si>
    <t>Capacitar a las áreas semestralmente sobre el tema Cuentas por Pagar, como parte de las capacitaciones que se cumplirán para el proceso de Gestión de Aprovisionamiento.</t>
  </si>
  <si>
    <t>Registrar en forma razonable los saldos de aquellos pasivos u obligaciones al final del ejercicio contable</t>
  </si>
  <si>
    <t>Capacitar a las áreas semestralmente en el marco del proceso de Gestión de Aprovisionamiento sobre el tema relacionado con las cuentas por pagar.</t>
  </si>
  <si>
    <t xml:space="preserve">Listado de asistentes y presentación asociada. </t>
  </si>
  <si>
    <t>Liquidación y pago de Incapacidades 
De acuerdo a información enviada por Positiva Cía. de Seguros S.A a la CGR, en donde se observan presuntas irregularidades en el desarrollo del proceso de liquidación y pago de incapacidades temporales por Riesgos Laborales en el área de indemnizaciones de Positiva Cía. de Seguros S.A durante el año 2012 y 2013. De acuerdo al análisis de la información allegada por la entidad y a los procedimientos realizados, se estableció defraudación en el proceso de pagos de incapacidades por exempleados de la entidad.</t>
  </si>
  <si>
    <t>De conformidad con lo evidenciado se presenta una inobservancia de los principios de la función administrativa establecidos en el artículo 209, en especial el de economía y eficacia, y una falta de controles internos de la entidad al área de indemnizaciones y autorizaciones.</t>
  </si>
  <si>
    <t>Lo anterior constituye un presunto daño patrimonial de acuerdo a lo estipulado en el Artículo 6 de La ley 610 de 2000 , por valor de $236,3 millones</t>
  </si>
  <si>
    <t xml:space="preserve">Hacer seguimiento a la reclamación efectuada por la Compañía en abril de 2.014, ante QBE Seguros S.A.
</t>
  </si>
  <si>
    <t>Gestionar la indemnización del perjuicio demostrado con el fraude.</t>
  </si>
  <si>
    <t>Hacer seguimiento mensual  a la reclamación efectuada por la Compañía en abril de 2.014, ante QBE Seguros S.A.</t>
  </si>
  <si>
    <t>Informe de resultado del seguimiento de la gestión adelantada frente a la aseguradora.</t>
  </si>
  <si>
    <r>
      <t xml:space="preserve">Minas de extracción de carbón por socavón -municipio de Ubaté, Cucunubá y Sutatausa.
En tres de las empresas mineras visitas por la Contraloría General de la República en el municipio de Ubaté (Tabla 30), se observó:De la fecha de afiliación a la fecha de evaluación inicial existe un promedio aproximado de 7 meses, lo que evidencia inoportunidad en la elaboración del diagnóstico inicial de la situación de cada mina, lo que impide que el empresario inicie oportunamente las acciones para minimizar o eliminar la posibilidad de incidentes o accidentes que pongan en peligro a los trabajadores de las minas, 
</t>
    </r>
    <r>
      <rPr>
        <b/>
        <sz val="10"/>
        <rFont val="Arial"/>
        <family val="2"/>
      </rPr>
      <t xml:space="preserve">- </t>
    </r>
    <r>
      <rPr>
        <sz val="10"/>
        <rFont val="Arial"/>
        <family val="2"/>
      </rPr>
      <t>No obstante que existen diferentes formas o modalidades de realizar prevención y promoción, establecidas por la Ley 1562 de 2012, se evidencian deficiencias en: capacitación, orientación en temas e investigación de accidentes, gestión de riesgo, causalidad de pérdidas, inspecciones planeadas. Así mismo, se evidenció suministro mínimo de material de divulgación sobre prevención y control de la explotación minera de socavón.</t>
    </r>
  </si>
  <si>
    <t>Lo anterior evidencia deficiencias en la supervisión que debe realizar la Compañía como administradora de riesgos laborales en estas empresas de alto riesgo.</t>
  </si>
  <si>
    <t>situación que, en caso de presentarse, impactaría negativamente los intereses de la compañía.</t>
  </si>
  <si>
    <t>Actualizar la  capacitación "Inducción al Sistema General de Riesgos Laborales" que se realiza durante el proceso de afiliación de empresas del sector minero, con la gestión de riesgos del sector minero y con la difusión para que las empresas accedan de manera virtual a los materiales de prevención que tiene la Compañía  en el portal Web.</t>
  </si>
  <si>
    <t>Brindar oportunamente a los empleadores de las empresas de minería la información sobre gestión de riesgos y divulgar los mecanismos para acceder a los materiales didácticos de prevención de riesgos laborales</t>
  </si>
  <si>
    <t>Actualizar la  capacitación "Inducción al Sistema General de Riesgos Laborales" que se realiza durante el proceso de afiliación de empresas del sector minero con la gestión de riesgos del sector minero y con la difusión para que las empresas accedan de manera virtual a los materiales de prevención que tiene la Compañía  en el portal Web.</t>
  </si>
  <si>
    <t>Presentación  "Inducción al Sistema General de Riesgos Laborales" actualizada  con los contenidos de  gestión de riesgos del sector minero y con la difusión para que las empresas accedan de manera virtual a los materiales de prevención que tiene la Compañía  en el portal Web
Comunicado enviado a los responsables de P y P oficializando la nueva presentación a utilizar en el proceso de afiliación para empresas del sector minero.</t>
  </si>
  <si>
    <t>Adaptar el sistema de registro SEGUIR que permita la trazabilidad de la atención inicial de la empresas minera</t>
  </si>
  <si>
    <t>Contar con la  información necesaria para definir la implementación de las modalidades de atención de la Compañía en las empresas mineras</t>
  </si>
  <si>
    <t xml:space="preserve">Gestionar ante el proveedor de los aplicativos de P y P la adaptación para  obtener el registro que permita la trazabilidad de la atención inicial de las empresas de minería afiliadas  </t>
  </si>
  <si>
    <t>Registro diseñado e implementado</t>
  </si>
  <si>
    <t xml:space="preserve">Incluir en el Plan Anual de Formación de la Vigencia 2015 de las sucursales Antioquia, Cundinamarca, Boyacá, Norte de Santander y Santander  un tema mensual de capacitación en Prevención de Riesgos Laborales en Minería </t>
  </si>
  <si>
    <t>Fortalecer las actividades de formación y capacitación en prevención y control de riesgos del sector minero</t>
  </si>
  <si>
    <t xml:space="preserve">Incluir en el Plan Anual de Formación de la Vigencia 2015 de las sucursales Antioquia, Cundinamarca, Boyacá y Norte de Santander y Santander  un tema mensual de capacitación en Prevención de Riesgos Laborales en Minería </t>
  </si>
  <si>
    <t>Plan Anual de Formación Vigencia 2015 de las sucursales Antioquia, Cundinamarca, Boyacá, Norte de Santander y Santander publicado en el Portal Web de Positiva</t>
  </si>
  <si>
    <t xml:space="preserve">Documento que acredita representación legal
se observa en el contrato No. 131 del 2013, cuyo objeto es la “Prestación de servicios de Promoción y Prevención para implementar, mejorar y/o mantener estrategias de promoción y prevención en las empresas afiliadas a la Regional Centro: Sucursal Cundinamarca, Boyacá, Tolima, Putumayo, y Huila en la línea de Acción de Positiva Acompaña, Educa y Comunica dentro del Plan Avanzado (Gestión de la prevención de la Enfermedad Profesional) y Especializado (Programas de Vigilancia epidemiológica) específicamente en el diseño de estrategias para el diagnóstico y control de los factores de riesgo psicosocial del Modelo de Gestión Positiva Suma”, por $50 millones, que en el expediente del contrato no se allega certificado de Cámara de Comercio sino un registro único empresarial y social del sistema RUES de Confecámaras. </t>
  </si>
  <si>
    <t>Esta situación evidencia deficiencias de control en los procesos de contratación de la entidad y en la verificación de los requisitos del contratista.</t>
  </si>
  <si>
    <t>Informe trimestral de seguimiento  sobre una muestra de contratos al cumplimiento de los documentos que acreditan la existencia y representación legal del contratista.</t>
  </si>
  <si>
    <t xml:space="preserve">Garantizar la completitud de los documentos que acreditan los requisitos del contratista </t>
  </si>
  <si>
    <t xml:space="preserve">Hacer seguimiento trimestral sobre una muestra de contratos  a los documentos que acreditan la existencia y representación legal del contratista. </t>
  </si>
  <si>
    <t>Informe trimestral de seguimiento al cumplimiento de los documentos que acreditan la existencia y representación legal del contratista.</t>
  </si>
  <si>
    <t>Proceso Ramo Seguro de Vida
En el proceso de registro de información correspondiente a los ramos de seguro de vida individual y seguro de vida colectivo, se estableció que existe duplicación de esfuerzos y redundancia de información
Se observó que para registrar los datos de las afiliaciones en el sistema de Positiva que utiliza la Regional Centro, se manejan varias fuentes, entre las cuales está la del sistema de consulta de la información no estructurada (formularios) y la información registrada inicialmente por Sistemas y Computadores.
Además, este proceso se soporta con información adicional tomada de varias hojas Excel que en términos de Ingeniería de Software pudieran estar contenidas como parámetros de un sistema de información integrado.</t>
  </si>
  <si>
    <t>Esta situación evidencia debilidades en el desarrollo y mantenimiento del aplicativo, ocasionando que éste no sea eficiente, más aún cuando el proceso de digitalización acarrea costos importantes para Positiva.</t>
  </si>
  <si>
    <t>que conlleva a un desequilibrio costo/beneficio en la utilización de los servicios de digitalización prestados por la firma Sistemas y Computadores S.A.</t>
  </si>
  <si>
    <t>Inventarios
De acuerdo con la verificación de los inventarios de equipos (hardware) y programas (software) que tiene la Vicepresidencia de Tecnología de Información y Comunicaciones, se observó que algunos de estos componentes no tienen correspondencia con los encontrados en la Regional Centro y en consecuencia, estos inventarios no son iguales con la información del sistema NEON, el cual ha sido implementado para el control de inventarios de la Entidad.</t>
  </si>
  <si>
    <t xml:space="preserve">Lo anterior puede ocasionar los riesgos definidos en la Norma ISO/IEC 27001 respecto a lograr y mantener la protección adecuada de los activos organizacionales, teniendo en cuenta inventario, propiedad y el uso aceptable de los activos. </t>
  </si>
  <si>
    <t>Realizar el ajuste correspondiente al inventario de equipos (PC) de la Vicepresidencia de TICs de acuerdo  al inventario de equipos del sistema NEON</t>
  </si>
  <si>
    <t>Mantener la protección adecuada de los activos organizacionales teniendo en cuenta inventario, propiedad y usop aceptable de los activos.</t>
  </si>
  <si>
    <t>Inventario de PC (equipos) ajustado de acuerdo a la información del sistema NEON</t>
  </si>
  <si>
    <t>Inventario actualizado de equipos PC</t>
  </si>
  <si>
    <t xml:space="preserve">Si-Fueron entregadas las actas de conciliación mensual  con la Gerencia de Gestión Financiera y  Gerencia de Tesorería sobre los recaudos obtenidos y transferidos a SISE o aplicativo contable correspondiente. </t>
  </si>
  <si>
    <t xml:space="preserve">Carpeta Electrónica Anexos/Operaciones/Hallazgo 3  y carpetas </t>
  </si>
  <si>
    <t>Si-Fueron entregadas las actas de conciliación mensual  con la Gerencia de Gestión Financiera, Gerencia de Tesorería y con la Gerencia de Canales con el fin de  validar la causación, recaudo, % de comisión, el intermediario y los pagos efectivos de comisiones.</t>
  </si>
  <si>
    <t xml:space="preserve">Carpeta Electrónica Anexos/Operaciones/Hallazgo 4  y carpetas </t>
  </si>
  <si>
    <t>Si-Fueron entregados los informes de seguimiento bimestral al indicador de oportunidad en el cumplimiento de los planes de trabajo</t>
  </si>
  <si>
    <t xml:space="preserve">Si- Fue entregado cronograma de de actividades para la implementación de controles en el pago de incapacidades temporales a través de nóminas manuales </t>
  </si>
  <si>
    <t>Carpeta Electrónica Anexos/Gerencia de Indemnizaciones/Hallazgo 1  y 3 item 1</t>
  </si>
  <si>
    <t>Si-Fue actualizado el proceso  Incapacidad Temporal y el Manual de Siniestros</t>
  </si>
  <si>
    <t>Si- Fue entregado informe resultado de la validación -Validar que la parametrización realizada en el aplicativo SIARP para mitigar los pagos  manuales por la causal de rechazo NIT- CEDULA,</t>
  </si>
  <si>
    <t>Carpeta Electrónica Anexos/Gerencia de Indemnizaciones/Hallazgo 1 y 3 item 3</t>
  </si>
  <si>
    <t>Carpeta Electrónica Anexos/Gerencia de Indemnizaciones/Hallazgo 2 item 2</t>
  </si>
  <si>
    <t xml:space="preserve">corregir el informe de mayo </t>
  </si>
  <si>
    <t>Que cambios se realizaron</t>
  </si>
  <si>
    <t>hacer prueba</t>
  </si>
  <si>
    <t>corregir informe de junio cultivo rio</t>
  </si>
  <si>
    <t>no reportó</t>
  </si>
  <si>
    <t xml:space="preserve">esta mal informe de mayo </t>
  </si>
  <si>
    <t xml:space="preserve">esta mal enumerado informe de mayo </t>
  </si>
  <si>
    <t>Perídodos fiscales que cubre:  2011, 2012,2013 y Actuación Especial</t>
  </si>
  <si>
    <t>Fecha de Suscripción: 14 de julio de 2014.</t>
  </si>
  <si>
    <r>
      <t xml:space="preserve">Hacer seguimiento semanal a la afiliación de empresas de minería a nivel nacional, mediante la consulta del reporte de  SCG Afiliaciones y realizar  durante los  primeros 30 días </t>
    </r>
    <r>
      <rPr>
        <sz val="10"/>
        <color rgb="FFFF0000"/>
        <rFont val="Arial"/>
        <family val="2"/>
      </rPr>
      <t xml:space="preserve">hábiles </t>
    </r>
    <r>
      <rPr>
        <sz val="10"/>
        <rFont val="Arial"/>
        <family val="2"/>
      </rPr>
      <t xml:space="preserve">posteriores a la afiliación, una visita para verificar el diagnóstico de condiciones de seguridad minera y  asesorar en el plan de trabajo de seguridad y salud en el trabajo que debe implementar la empresa. 
*observación: Se cambió  los 30 días calendario por 30 días hábiles. 
</t>
    </r>
    <r>
      <rPr>
        <sz val="10"/>
        <color rgb="FFFF0000"/>
        <rFont val="Arial"/>
        <family val="2"/>
      </rPr>
      <t xml:space="preserve">
</t>
    </r>
    <r>
      <rPr>
        <sz val="10"/>
        <rFont val="Arial"/>
        <family val="2"/>
      </rPr>
      <t xml:space="preserve">
</t>
    </r>
  </si>
  <si>
    <r>
      <t xml:space="preserve">Hacer seguimiento semanal a la afiliación de empresas de minería a nivel nacional, mediante la consulta del reporte de  SCG Afiliaciones y realizar  durante los  primeros 30 días </t>
    </r>
    <r>
      <rPr>
        <sz val="10"/>
        <color rgb="FFFF0000"/>
        <rFont val="Arial"/>
        <family val="2"/>
      </rPr>
      <t>hábiles</t>
    </r>
    <r>
      <rPr>
        <sz val="10"/>
        <rFont val="Arial"/>
        <family val="2"/>
      </rPr>
      <t xml:space="preserve"> posteriores a la afiliación, una visita para verificar el diagnóstico de condiciones de seguridad minera y  asesorar en el plan de trabajo de seguridad y salud en el trabajo que debe implementar la empresa. 
*observación: Se cambió  los 30 días calendario por 30 días hábiles. </t>
    </r>
  </si>
  <si>
    <r>
      <t xml:space="preserve">Hacer seguimiento semanal a la afiliación de empresas de minería a nivel nacional, mediante la consulta del reporte de  SCG Afiliaciones y realizar  durante los  primeros 30 días </t>
    </r>
    <r>
      <rPr>
        <sz val="10"/>
        <color rgb="FFFF0000"/>
        <rFont val="Arial"/>
        <family val="2"/>
      </rPr>
      <t>hábiles</t>
    </r>
    <r>
      <rPr>
        <sz val="10"/>
        <color theme="1"/>
        <rFont val="Arial"/>
        <family val="2"/>
      </rPr>
      <t xml:space="preserve"> posteriores a la afiliación, una visita para verificar el diagnóstico de condiciones de seguridad minera y  asesorar en el plan de trabajo de seguridad y salud en el trabajo que debe implementar la empresa.
*observación: Se cambió  los 30 días calendario por 30 días hábiles. </t>
    </r>
  </si>
  <si>
    <r>
      <t>Hacer seguimiento semanal a la afiliación de empresas de minería a nivel nacional, mediante la consulta del reporte de  SCG Afiliaciones y realizar  durante los  primeros 30 días</t>
    </r>
    <r>
      <rPr>
        <sz val="10"/>
        <color rgb="FFFF0000"/>
        <rFont val="Arial"/>
        <family val="2"/>
      </rPr>
      <t xml:space="preserve"> hábiles </t>
    </r>
    <r>
      <rPr>
        <sz val="10"/>
        <color theme="1"/>
        <rFont val="Arial"/>
        <family val="2"/>
      </rPr>
      <t xml:space="preserve">posteriores a la afiliación, una visita para verificar el diagnóstico de condiciones de seguridad minera y  asesorar en el plan de trabajo de seguridad y salud en el trabajo que debe implementar la empresa.
*observación: Se cambió  los 30 días calendario por 30 días hábiles. 
</t>
    </r>
  </si>
  <si>
    <t>Se modificó la Acción de Mejoramiento en el siguiente sentido:Se cambió 30 días calendario por 30 días hábiles, de acuerdo a solicitud justificada por el responsable de la acción de mejoramiento (enero 2015)</t>
  </si>
  <si>
    <t>Se modificó la Acción de Mejoramiento, Descripción de la Meta y la Denominación de la Unidad de Medida por solicitud justificada por el responsable de la acción de mejoramiento.</t>
  </si>
  <si>
    <t>Continuar con las pruebas y acciones correspondientes para poner en producción el aplicativo MIDAS, el cual permitirá generar la valoración de las inversiones por portafolio.</t>
  </si>
  <si>
    <t>Garantizar la identificación de los rendimientos financieros generados por portafolio.</t>
  </si>
  <si>
    <r>
      <t xml:space="preserve"> </t>
    </r>
    <r>
      <rPr>
        <sz val="10"/>
        <color theme="1"/>
        <rFont val="Arial"/>
        <family val="2"/>
      </rPr>
      <t>Poner en producción el aplicativo MIDAS, el cual permitirá generar la valoración de las inversiones por portafolio.</t>
    </r>
  </si>
  <si>
    <t>Reporte del aplicativo en producción.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</si>
</sst>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0.000"/>
    <numFmt numFmtId="166" formatCode="dd/mmm/yyyy;@"/>
    <numFmt numFmtId="167" formatCode="0;[Red]0"/>
    <numFmt numFmtId="168" formatCode="_ * #,##0_ ;_ * \-#,##0_ ;_ * &quot;-&quot;??_ ;_ @_ "/>
    <numFmt numFmtId="169" formatCode="&quot;$&quot;\ #,##0.00"/>
  </numFmts>
  <fonts count="28" x14ac:knownFonts="1">
    <font>
      <sz val="10"/>
      <color theme="1"/>
      <name val="Arial"/>
      <family val="2"/>
    </font>
    <font>
      <sz val="10"/>
      <name val="Arial"/>
      <family val="2"/>
    </font>
    <font>
      <b/>
      <sz val="11"/>
      <name val="Arial"/>
      <family val="2"/>
    </font>
    <font>
      <sz val="11"/>
      <name val="Arial"/>
      <family val="2"/>
    </font>
    <font>
      <b/>
      <sz val="11"/>
      <color indexed="10"/>
      <name val="Arial"/>
      <family val="2"/>
    </font>
    <font>
      <b/>
      <sz val="10"/>
      <name val="Arial"/>
      <family val="2"/>
    </font>
    <font>
      <sz val="8"/>
      <name val="Arial"/>
      <family val="2"/>
    </font>
    <font>
      <b/>
      <sz val="8"/>
      <color indexed="81"/>
      <name val="Tahoma"/>
      <family val="2"/>
    </font>
    <font>
      <sz val="8"/>
      <color indexed="81"/>
      <name val="Tahoma"/>
      <family val="2"/>
    </font>
    <font>
      <b/>
      <sz val="7"/>
      <color theme="1"/>
      <name val="Arial"/>
      <family val="2"/>
    </font>
    <font>
      <sz val="8"/>
      <color theme="1"/>
      <name val="Arial"/>
      <family val="2"/>
    </font>
    <font>
      <sz val="8"/>
      <color rgb="FF000000"/>
      <name val="Arial"/>
      <family val="2"/>
    </font>
    <font>
      <b/>
      <sz val="8"/>
      <color theme="1"/>
      <name val="Arial"/>
      <family val="2"/>
    </font>
    <font>
      <b/>
      <sz val="11"/>
      <color indexed="8"/>
      <name val="Arial"/>
      <family val="2"/>
    </font>
    <font>
      <b/>
      <sz val="10"/>
      <color indexed="8"/>
      <name val="Arial"/>
      <family val="2"/>
    </font>
    <font>
      <b/>
      <sz val="10"/>
      <color theme="1"/>
      <name val="Arial"/>
      <family val="2"/>
    </font>
    <font>
      <b/>
      <sz val="10"/>
      <color theme="0"/>
      <name val="Arial"/>
      <family val="2"/>
    </font>
    <font>
      <sz val="11"/>
      <color theme="1"/>
      <name val="Arial"/>
      <family val="2"/>
    </font>
    <font>
      <sz val="11"/>
      <color indexed="8"/>
      <name val="Arial"/>
      <family val="2"/>
    </font>
    <font>
      <b/>
      <sz val="11"/>
      <color theme="1"/>
      <name val="Arial"/>
      <family val="2"/>
    </font>
    <font>
      <b/>
      <u/>
      <sz val="11"/>
      <color theme="1"/>
      <name val="Arial"/>
      <family val="2"/>
    </font>
    <font>
      <sz val="11"/>
      <color theme="0" tint="-0.499984740745262"/>
      <name val="Arial"/>
      <family val="2"/>
    </font>
    <font>
      <sz val="11"/>
      <color rgb="FF000000"/>
      <name val="Arial"/>
      <family val="2"/>
    </font>
    <font>
      <sz val="10"/>
      <color theme="1"/>
      <name val="Arial"/>
      <family val="2"/>
    </font>
    <font>
      <sz val="10"/>
      <color indexed="8"/>
      <name val="Arial"/>
      <family val="2"/>
    </font>
    <font>
      <sz val="10"/>
      <color indexed="40"/>
      <name val="Arial"/>
      <family val="2"/>
    </font>
    <font>
      <sz val="10"/>
      <color indexed="10"/>
      <name val="Arial"/>
      <family val="2"/>
    </font>
    <font>
      <sz val="10"/>
      <color rgb="FFFF0000"/>
      <name val="Arial"/>
      <family val="2"/>
    </font>
  </fonts>
  <fills count="18">
    <fill>
      <patternFill patternType="none"/>
    </fill>
    <fill>
      <patternFill patternType="gray125"/>
    </fill>
    <fill>
      <patternFill patternType="solid">
        <fgColor rgb="FFFFC000"/>
        <bgColor indexed="64"/>
      </patternFill>
    </fill>
    <fill>
      <patternFill patternType="solid">
        <fgColor indexed="9"/>
        <bgColor indexed="64"/>
      </patternFill>
    </fill>
    <fill>
      <patternFill patternType="solid">
        <fgColor indexed="49"/>
        <bgColor indexed="64"/>
      </patternFill>
    </fill>
    <fill>
      <patternFill patternType="solid">
        <fgColor indexed="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indexed="51"/>
        <bgColor indexed="64"/>
      </patternFill>
    </fill>
    <fill>
      <patternFill patternType="solid">
        <fgColor indexed="52"/>
        <bgColor indexed="64"/>
      </patternFill>
    </fill>
    <fill>
      <patternFill patternType="solid">
        <fgColor theme="0" tint="-0.34998626667073579"/>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33CCCC"/>
        <bgColor indexed="64"/>
      </patternFill>
    </fill>
  </fills>
  <borders count="5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s>
  <cellStyleXfs count="5">
    <xf numFmtId="0" fontId="0"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504">
    <xf numFmtId="0" fontId="0" fillId="0" borderId="0" xfId="0"/>
    <xf numFmtId="0" fontId="3" fillId="3" borderId="0" xfId="1" applyFont="1" applyFill="1" applyBorder="1"/>
    <xf numFmtId="0" fontId="1" fillId="3" borderId="0" xfId="1" applyFill="1" applyBorder="1" applyAlignment="1">
      <alignment horizontal="right"/>
    </xf>
    <xf numFmtId="165" fontId="1" fillId="3" borderId="0" xfId="1" applyNumberFormat="1" applyFill="1" applyBorder="1"/>
    <xf numFmtId="1" fontId="1" fillId="3" borderId="0" xfId="1" applyNumberFormat="1" applyFill="1" applyBorder="1"/>
    <xf numFmtId="0" fontId="1" fillId="3" borderId="0" xfId="1" applyFill="1" applyBorder="1"/>
    <xf numFmtId="0" fontId="1" fillId="3" borderId="7" xfId="1" applyFill="1" applyBorder="1"/>
    <xf numFmtId="0" fontId="1" fillId="0" borderId="5" xfId="1" applyBorder="1" applyAlignment="1">
      <alignment horizontal="center" vertical="center" wrapText="1"/>
    </xf>
    <xf numFmtId="0" fontId="1" fillId="0" borderId="4" xfId="1" applyBorder="1" applyAlignment="1">
      <alignment horizontal="center" vertical="center" wrapText="1"/>
    </xf>
    <xf numFmtId="0" fontId="1" fillId="0" borderId="0" xfId="1" applyFill="1" applyAlignment="1">
      <alignment wrapText="1"/>
    </xf>
    <xf numFmtId="0" fontId="1" fillId="0" borderId="0" xfId="1" applyFill="1"/>
    <xf numFmtId="0" fontId="1" fillId="3" borderId="0" xfId="1" applyFill="1"/>
    <xf numFmtId="0" fontId="1" fillId="3" borderId="0" xfId="1" applyFill="1" applyAlignment="1">
      <alignment horizontal="right"/>
    </xf>
    <xf numFmtId="165" fontId="1" fillId="3" borderId="0" xfId="1" applyNumberFormat="1" applyFill="1"/>
    <xf numFmtId="1" fontId="1" fillId="3" borderId="0" xfId="1" applyNumberFormat="1" applyFill="1"/>
    <xf numFmtId="0" fontId="1" fillId="0" borderId="0" xfId="1" applyAlignment="1">
      <alignment horizontal="right"/>
    </xf>
    <xf numFmtId="165" fontId="1" fillId="0" borderId="0" xfId="1" applyNumberFormat="1"/>
    <xf numFmtId="1" fontId="1" fillId="0" borderId="0" xfId="1" applyNumberFormat="1"/>
    <xf numFmtId="0" fontId="6" fillId="0" borderId="0" xfId="0" applyFont="1" applyFill="1" applyBorder="1" applyAlignment="1">
      <alignment horizontal="justify" vertical="top" wrapText="1"/>
    </xf>
    <xf numFmtId="168" fontId="6" fillId="0" borderId="0" xfId="2" applyNumberFormat="1" applyFont="1" applyFill="1" applyBorder="1" applyAlignment="1">
      <alignment horizontal="right" vertical="top" wrapText="1"/>
    </xf>
    <xf numFmtId="15" fontId="6" fillId="0" borderId="0" xfId="0" applyNumberFormat="1" applyFont="1" applyFill="1" applyBorder="1" applyAlignment="1">
      <alignment horizontal="right" vertical="top" wrapText="1"/>
    </xf>
    <xf numFmtId="15" fontId="6" fillId="0" borderId="0" xfId="0" applyNumberFormat="1" applyFont="1" applyFill="1" applyBorder="1" applyAlignment="1">
      <alignment vertical="top" wrapText="1"/>
    </xf>
    <xf numFmtId="1" fontId="6" fillId="0" borderId="0" xfId="2" applyNumberFormat="1" applyFont="1" applyFill="1" applyBorder="1" applyAlignment="1">
      <alignment horizontal="right" vertical="top" wrapText="1"/>
    </xf>
    <xf numFmtId="0" fontId="6" fillId="0" borderId="0" xfId="0" applyFont="1" applyFill="1" applyBorder="1" applyAlignment="1">
      <alignment horizontal="left" vertical="top" wrapText="1"/>
    </xf>
    <xf numFmtId="0" fontId="0" fillId="0" borderId="49" xfId="0" applyBorder="1"/>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10" fillId="12" borderId="5" xfId="0" applyFont="1" applyFill="1" applyBorder="1" applyAlignment="1">
      <alignment horizontal="center" vertical="center" wrapText="1"/>
    </xf>
    <xf numFmtId="0" fontId="12" fillId="2" borderId="5" xfId="0" applyFont="1" applyFill="1" applyBorder="1" applyAlignment="1">
      <alignment horizontal="justify" vertical="center" wrapText="1"/>
    </xf>
    <xf numFmtId="0" fontId="12" fillId="2" borderId="5" xfId="0" applyFont="1" applyFill="1" applyBorder="1" applyAlignment="1">
      <alignment horizontal="center" vertical="center" wrapText="1"/>
    </xf>
    <xf numFmtId="0" fontId="9" fillId="2" borderId="31" xfId="0" applyFont="1" applyFill="1" applyBorder="1" applyAlignment="1">
      <alignment horizontal="center" vertical="center" wrapText="1"/>
    </xf>
    <xf numFmtId="15" fontId="1" fillId="0" borderId="5" xfId="0" applyNumberFormat="1" applyFont="1" applyFill="1" applyBorder="1" applyAlignment="1">
      <alignment horizontal="right" wrapText="1"/>
    </xf>
    <xf numFmtId="0" fontId="10" fillId="13" borderId="5" xfId="0" applyFont="1" applyFill="1" applyBorder="1" applyAlignment="1">
      <alignment vertical="center" wrapText="1"/>
    </xf>
    <xf numFmtId="0" fontId="10" fillId="11" borderId="5" xfId="0" applyFont="1" applyFill="1" applyBorder="1" applyAlignment="1">
      <alignment vertical="center" wrapText="1"/>
    </xf>
    <xf numFmtId="0" fontId="10" fillId="14" borderId="5" xfId="0" applyFont="1" applyFill="1" applyBorder="1" applyAlignment="1">
      <alignment vertical="center" wrapText="1"/>
    </xf>
    <xf numFmtId="0" fontId="10" fillId="7" borderId="5" xfId="0" applyFont="1" applyFill="1" applyBorder="1" applyAlignment="1">
      <alignment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0" fillId="0" borderId="5" xfId="0" applyBorder="1" applyAlignment="1">
      <alignment horizontal="center"/>
    </xf>
    <xf numFmtId="0" fontId="9" fillId="2" borderId="5" xfId="0" applyFont="1" applyFill="1" applyBorder="1" applyAlignment="1">
      <alignment horizontal="center" vertical="center" wrapText="1"/>
    </xf>
    <xf numFmtId="0" fontId="0" fillId="0" borderId="19" xfId="0" applyFont="1" applyBorder="1" applyAlignment="1">
      <alignment vertical="top"/>
    </xf>
    <xf numFmtId="0" fontId="0" fillId="0" borderId="20" xfId="0" applyFont="1" applyBorder="1" applyAlignment="1">
      <alignment vertical="top"/>
    </xf>
    <xf numFmtId="0" fontId="0" fillId="0" borderId="29" xfId="0" applyFont="1" applyBorder="1" applyAlignment="1">
      <alignment vertical="top"/>
    </xf>
    <xf numFmtId="0" fontId="0" fillId="0" borderId="25" xfId="0" applyFont="1" applyBorder="1" applyAlignment="1">
      <alignment vertical="top"/>
    </xf>
    <xf numFmtId="0" fontId="0" fillId="0" borderId="34" xfId="0" applyFont="1" applyBorder="1" applyAlignment="1">
      <alignment vertical="top"/>
    </xf>
    <xf numFmtId="0" fontId="0" fillId="0" borderId="36" xfId="0" applyFont="1" applyBorder="1" applyAlignment="1">
      <alignment vertical="top"/>
    </xf>
    <xf numFmtId="0" fontId="0" fillId="0" borderId="4" xfId="0" applyFont="1" applyBorder="1" applyAlignment="1">
      <alignment vertical="top"/>
    </xf>
    <xf numFmtId="0" fontId="0" fillId="0" borderId="32" xfId="0" applyFont="1" applyBorder="1" applyAlignment="1">
      <alignment vertical="top"/>
    </xf>
    <xf numFmtId="0" fontId="0" fillId="0" borderId="1" xfId="0" applyFont="1" applyBorder="1" applyAlignment="1">
      <alignment vertical="top"/>
    </xf>
    <xf numFmtId="2" fontId="1" fillId="9" borderId="24" xfId="1" applyNumberFormat="1" applyFont="1" applyFill="1" applyBorder="1"/>
    <xf numFmtId="1" fontId="1" fillId="9" borderId="24" xfId="1" applyNumberFormat="1" applyFont="1" applyFill="1" applyBorder="1"/>
    <xf numFmtId="0" fontId="1" fillId="3" borderId="0" xfId="1" applyFont="1" applyFill="1"/>
    <xf numFmtId="0" fontId="1" fillId="3" borderId="0" xfId="1" applyFont="1" applyFill="1" applyAlignment="1">
      <alignment horizontal="right"/>
    </xf>
    <xf numFmtId="165" fontId="1" fillId="3" borderId="0" xfId="1" applyNumberFormat="1" applyFont="1" applyFill="1"/>
    <xf numFmtId="1" fontId="1" fillId="3" borderId="0" xfId="1" applyNumberFormat="1" applyFont="1" applyFill="1"/>
    <xf numFmtId="1" fontId="1" fillId="0" borderId="42" xfId="1" applyNumberFormat="1" applyFont="1" applyBorder="1"/>
    <xf numFmtId="167" fontId="1" fillId="0" borderId="46" xfId="1" applyNumberFormat="1" applyFont="1" applyBorder="1"/>
    <xf numFmtId="10" fontId="1" fillId="0" borderId="47" xfId="1" applyNumberFormat="1" applyFont="1" applyBorder="1"/>
    <xf numFmtId="10" fontId="1" fillId="0" borderId="48" xfId="1" applyNumberFormat="1" applyFont="1" applyBorder="1"/>
    <xf numFmtId="0" fontId="0" fillId="15" borderId="0" xfId="0" applyFill="1" applyAlignment="1"/>
    <xf numFmtId="0" fontId="0" fillId="15" borderId="0" xfId="0" applyFill="1"/>
    <xf numFmtId="0" fontId="0" fillId="0" borderId="0" xfId="0" applyFont="1" applyBorder="1"/>
    <xf numFmtId="0" fontId="0" fillId="0" borderId="7" xfId="0" applyFont="1" applyBorder="1"/>
    <xf numFmtId="0" fontId="0" fillId="0" borderId="8" xfId="0" applyFont="1" applyBorder="1" applyAlignment="1">
      <alignment horizontal="justify"/>
    </xf>
    <xf numFmtId="0" fontId="0" fillId="0" borderId="8" xfId="0" applyFont="1" applyBorder="1" applyAlignment="1"/>
    <xf numFmtId="166" fontId="3" fillId="0" borderId="5" xfId="0" applyNumberFormat="1" applyFont="1" applyFill="1" applyBorder="1" applyAlignment="1">
      <alignment vertical="top" wrapText="1"/>
    </xf>
    <xf numFmtId="0" fontId="0" fillId="0" borderId="5" xfId="0" applyFill="1" applyBorder="1" applyAlignment="1">
      <alignment vertical="top" wrapText="1"/>
    </xf>
    <xf numFmtId="0" fontId="15" fillId="2" borderId="33" xfId="0" applyFont="1" applyFill="1" applyBorder="1" applyAlignment="1">
      <alignment horizontal="center"/>
    </xf>
    <xf numFmtId="0" fontId="15" fillId="2" borderId="34" xfId="0" applyFont="1" applyFill="1" applyBorder="1" applyAlignment="1">
      <alignment horizontal="center"/>
    </xf>
    <xf numFmtId="0" fontId="0" fillId="0" borderId="6" xfId="0" applyFill="1" applyBorder="1" applyAlignment="1">
      <alignment horizontal="center"/>
    </xf>
    <xf numFmtId="0" fontId="0" fillId="0" borderId="5" xfId="0" applyFill="1" applyBorder="1" applyAlignment="1">
      <alignment horizontal="center"/>
    </xf>
    <xf numFmtId="0" fontId="0" fillId="0" borderId="0" xfId="0" applyFill="1" applyAlignment="1"/>
    <xf numFmtId="0" fontId="5" fillId="2" borderId="5" xfId="1" applyFont="1" applyFill="1" applyBorder="1" applyAlignment="1">
      <alignment horizontal="center" vertical="center" wrapText="1"/>
    </xf>
    <xf numFmtId="166" fontId="3" fillId="0" borderId="5" xfId="0" applyNumberFormat="1" applyFont="1" applyFill="1" applyBorder="1" applyAlignment="1">
      <alignment horizontal="center" vertical="center" wrapText="1"/>
    </xf>
    <xf numFmtId="0" fontId="0" fillId="15" borderId="0" xfId="0" applyFill="1" applyAlignment="1">
      <alignment horizontal="left" vertical="center" wrapText="1"/>
    </xf>
    <xf numFmtId="0" fontId="1" fillId="0" borderId="5" xfId="1" applyFill="1" applyBorder="1" applyAlignment="1">
      <alignment vertical="top" wrapText="1"/>
    </xf>
    <xf numFmtId="0" fontId="0" fillId="0" borderId="5" xfId="0" applyFill="1" applyBorder="1" applyAlignment="1">
      <alignment horizontal="center" vertical="center" wrapText="1"/>
    </xf>
    <xf numFmtId="0" fontId="0" fillId="0" borderId="0" xfId="0" applyFill="1"/>
    <xf numFmtId="0" fontId="0" fillId="0" borderId="0" xfId="0" applyFill="1" applyAlignment="1">
      <alignment wrapText="1"/>
    </xf>
    <xf numFmtId="166" fontId="1" fillId="0" borderId="2" xfId="0" applyNumberFormat="1" applyFont="1" applyFill="1" applyBorder="1" applyAlignment="1">
      <alignment vertical="top" wrapText="1"/>
    </xf>
    <xf numFmtId="0" fontId="17" fillId="0" borderId="5" xfId="0" applyFont="1" applyFill="1" applyBorder="1" applyAlignment="1">
      <alignment vertical="top" wrapText="1"/>
    </xf>
    <xf numFmtId="0" fontId="17" fillId="0" borderId="5" xfId="0" applyFont="1" applyFill="1" applyBorder="1" applyAlignment="1">
      <alignment horizontal="center" vertical="center" wrapText="1"/>
    </xf>
    <xf numFmtId="14" fontId="17" fillId="0" borderId="5" xfId="0" applyNumberFormat="1" applyFont="1" applyFill="1" applyBorder="1" applyAlignment="1">
      <alignment vertical="top" wrapText="1"/>
    </xf>
    <xf numFmtId="166" fontId="3" fillId="6" borderId="5" xfId="0" applyNumberFormat="1" applyFont="1" applyFill="1" applyBorder="1" applyAlignment="1">
      <alignment horizontal="center" vertical="center" wrapText="1"/>
    </xf>
    <xf numFmtId="0" fontId="0" fillId="6" borderId="0" xfId="0" applyFill="1"/>
    <xf numFmtId="0" fontId="17" fillId="6" borderId="5" xfId="0" applyFont="1" applyFill="1" applyBorder="1" applyAlignment="1">
      <alignment horizontal="center" vertical="center" wrapText="1"/>
    </xf>
    <xf numFmtId="0" fontId="17" fillId="8" borderId="5" xfId="0" applyFont="1" applyFill="1" applyBorder="1" applyAlignment="1">
      <alignment horizontal="left" vertical="center"/>
    </xf>
    <xf numFmtId="0" fontId="17" fillId="0" borderId="0" xfId="0" applyFont="1"/>
    <xf numFmtId="0" fontId="17" fillId="8" borderId="5" xfId="0" applyFont="1" applyFill="1" applyBorder="1" applyAlignment="1">
      <alignment vertical="center"/>
    </xf>
    <xf numFmtId="0" fontId="17" fillId="8" borderId="30" xfId="0" applyFont="1" applyFill="1" applyBorder="1" applyAlignment="1">
      <alignment vertical="center"/>
    </xf>
    <xf numFmtId="0" fontId="19" fillId="0" borderId="0" xfId="0" applyFont="1"/>
    <xf numFmtId="0" fontId="0" fillId="0" borderId="0" xfId="0" applyFont="1"/>
    <xf numFmtId="0" fontId="15" fillId="0" borderId="0" xfId="0" applyFont="1" applyBorder="1" applyAlignment="1">
      <alignment horizontal="left" vertical="center" wrapText="1"/>
    </xf>
    <xf numFmtId="0" fontId="15" fillId="0" borderId="0" xfId="0" applyFont="1" applyBorder="1" applyAlignment="1">
      <alignment horizontal="justify" vertical="center" wrapText="1"/>
    </xf>
    <xf numFmtId="0" fontId="17" fillId="0" borderId="0" xfId="0" applyFont="1" applyBorder="1" applyAlignment="1">
      <alignment horizontal="left" vertical="top" wrapText="1"/>
    </xf>
    <xf numFmtId="0" fontId="0" fillId="0" borderId="0" xfId="0" applyFont="1" applyAlignment="1"/>
    <xf numFmtId="0" fontId="15" fillId="0" borderId="8" xfId="0" applyFont="1" applyBorder="1" applyAlignment="1">
      <alignment horizontal="left" vertical="center" wrapText="1"/>
    </xf>
    <xf numFmtId="0" fontId="20" fillId="0" borderId="8" xfId="0" applyFont="1" applyBorder="1" applyAlignment="1"/>
    <xf numFmtId="0" fontId="20" fillId="0" borderId="0" xfId="0" applyFont="1" applyBorder="1" applyAlignment="1"/>
    <xf numFmtId="0" fontId="17" fillId="0" borderId="8" xfId="0" applyFont="1" applyBorder="1" applyAlignment="1">
      <alignment horizontal="justify"/>
    </xf>
    <xf numFmtId="0" fontId="17" fillId="0" borderId="0" xfId="0" applyFont="1" applyBorder="1"/>
    <xf numFmtId="0" fontId="17" fillId="0" borderId="8" xfId="0" applyFont="1" applyBorder="1" applyAlignment="1">
      <alignment horizontal="left" vertical="top" wrapText="1"/>
    </xf>
    <xf numFmtId="0" fontId="20" fillId="0" borderId="8" xfId="0" applyFont="1" applyBorder="1" applyAlignment="1">
      <alignment horizontal="left"/>
    </xf>
    <xf numFmtId="0" fontId="20" fillId="0" borderId="0" xfId="0" applyFont="1" applyBorder="1" applyAlignment="1">
      <alignment horizontal="left"/>
    </xf>
    <xf numFmtId="0" fontId="17" fillId="0" borderId="0" xfId="0" applyFont="1" applyBorder="1" applyAlignment="1">
      <alignment horizontal="justify"/>
    </xf>
    <xf numFmtId="0" fontId="0" fillId="0" borderId="0" xfId="0" applyFont="1" applyBorder="1" applyAlignment="1">
      <alignment horizontal="justify"/>
    </xf>
    <xf numFmtId="0" fontId="0" fillId="0" borderId="8" xfId="0" applyFont="1" applyBorder="1"/>
    <xf numFmtId="0" fontId="0" fillId="0" borderId="8" xfId="0" applyBorder="1"/>
    <xf numFmtId="0" fontId="0" fillId="0" borderId="14" xfId="0" applyFont="1" applyBorder="1" applyAlignment="1"/>
    <xf numFmtId="0" fontId="0" fillId="0" borderId="15" xfId="0" applyFont="1" applyBorder="1"/>
    <xf numFmtId="0" fontId="0" fillId="0" borderId="16" xfId="0" applyFont="1" applyBorder="1"/>
    <xf numFmtId="0" fontId="0" fillId="0" borderId="2" xfId="0" applyFont="1" applyBorder="1" applyAlignment="1">
      <alignment vertical="top"/>
    </xf>
    <xf numFmtId="0" fontId="0" fillId="0" borderId="31" xfId="0" applyFont="1" applyBorder="1" applyAlignment="1">
      <alignment vertical="top"/>
    </xf>
    <xf numFmtId="0" fontId="0" fillId="0" borderId="28" xfId="0" applyFont="1" applyBorder="1" applyAlignment="1">
      <alignment vertical="top"/>
    </xf>
    <xf numFmtId="0" fontId="0" fillId="0" borderId="24" xfId="0" applyFont="1" applyBorder="1" applyAlignment="1">
      <alignment vertical="top"/>
    </xf>
    <xf numFmtId="0" fontId="0" fillId="0" borderId="5" xfId="0" applyFont="1" applyBorder="1" applyAlignment="1">
      <alignment vertical="top"/>
    </xf>
    <xf numFmtId="0" fontId="1" fillId="0" borderId="0" xfId="1"/>
    <xf numFmtId="0" fontId="17" fillId="16" borderId="5" xfId="0" applyFont="1" applyFill="1" applyBorder="1" applyAlignment="1">
      <alignment horizontal="center" vertical="center" wrapText="1"/>
    </xf>
    <xf numFmtId="14" fontId="0" fillId="0" borderId="53" xfId="0" applyNumberFormat="1" applyFill="1" applyBorder="1" applyAlignment="1">
      <alignment vertical="top" wrapText="1"/>
    </xf>
    <xf numFmtId="0" fontId="0" fillId="0" borderId="53" xfId="0" applyFill="1" applyBorder="1" applyAlignment="1">
      <alignment vertical="top" wrapText="1"/>
    </xf>
    <xf numFmtId="0" fontId="0" fillId="0" borderId="19" xfId="0" applyFont="1" applyFill="1" applyBorder="1" applyAlignment="1">
      <alignment vertical="top"/>
    </xf>
    <xf numFmtId="1" fontId="1" fillId="0" borderId="28" xfId="1" applyNumberFormat="1" applyFont="1" applyFill="1" applyBorder="1" applyAlignment="1">
      <alignment wrapText="1"/>
    </xf>
    <xf numFmtId="1" fontId="1" fillId="0" borderId="25" xfId="1" applyNumberFormat="1" applyFont="1" applyFill="1" applyBorder="1" applyAlignment="1">
      <alignment wrapText="1"/>
    </xf>
    <xf numFmtId="16" fontId="0" fillId="0" borderId="53" xfId="0" applyNumberFormat="1" applyFill="1" applyBorder="1" applyAlignment="1">
      <alignment vertical="top" wrapText="1"/>
    </xf>
    <xf numFmtId="169" fontId="0" fillId="15" borderId="0" xfId="0" applyNumberFormat="1" applyFill="1"/>
    <xf numFmtId="0" fontId="0" fillId="16" borderId="0" xfId="0" applyFill="1"/>
    <xf numFmtId="0" fontId="0" fillId="0" borderId="0" xfId="0" applyFill="1" applyAlignment="1">
      <alignment horizontal="left" vertical="center" wrapText="1"/>
    </xf>
    <xf numFmtId="0" fontId="0" fillId="0" borderId="5" xfId="0" applyFont="1" applyBorder="1" applyAlignment="1">
      <alignment vertical="top"/>
    </xf>
    <xf numFmtId="0" fontId="0" fillId="0" borderId="28" xfId="0" applyFont="1" applyBorder="1" applyAlignment="1">
      <alignment vertical="top"/>
    </xf>
    <xf numFmtId="0" fontId="0" fillId="0" borderId="24" xfId="0" applyFont="1" applyBorder="1" applyAlignment="1">
      <alignment vertical="top"/>
    </xf>
    <xf numFmtId="0" fontId="0" fillId="0" borderId="31" xfId="0" applyFont="1" applyBorder="1" applyAlignment="1">
      <alignment vertical="top"/>
    </xf>
    <xf numFmtId="0" fontId="1" fillId="0" borderId="30" xfId="0" applyFont="1" applyFill="1" applyBorder="1" applyAlignment="1">
      <alignment horizontal="justify" vertical="top" wrapText="1"/>
    </xf>
    <xf numFmtId="0" fontId="1" fillId="0" borderId="0" xfId="1"/>
    <xf numFmtId="0" fontId="17" fillId="0" borderId="0" xfId="0" applyFont="1" applyFill="1" applyBorder="1" applyAlignment="1">
      <alignment horizontal="center" vertical="center" wrapText="1"/>
    </xf>
    <xf numFmtId="0" fontId="17" fillId="0" borderId="0" xfId="0" applyFont="1" applyFill="1" applyBorder="1" applyAlignment="1">
      <alignment vertical="top" wrapText="1"/>
    </xf>
    <xf numFmtId="166" fontId="3" fillId="0" borderId="0" xfId="0" applyNumberFormat="1" applyFont="1" applyFill="1" applyBorder="1" applyAlignment="1">
      <alignment horizontal="center" vertical="center" wrapText="1"/>
    </xf>
    <xf numFmtId="0" fontId="0" fillId="0" borderId="0" xfId="0" applyFill="1" applyBorder="1" applyAlignment="1">
      <alignment vertical="top" wrapText="1"/>
    </xf>
    <xf numFmtId="0" fontId="0" fillId="0" borderId="0" xfId="0" applyFill="1" applyBorder="1" applyAlignment="1">
      <alignment horizontal="center" vertical="center" wrapText="1"/>
    </xf>
    <xf numFmtId="166" fontId="3" fillId="0" borderId="0" xfId="0" applyNumberFormat="1" applyFont="1" applyFill="1" applyBorder="1" applyAlignment="1">
      <alignment vertical="top" wrapText="1"/>
    </xf>
    <xf numFmtId="0" fontId="0" fillId="16" borderId="53" xfId="0" applyFill="1" applyBorder="1" applyAlignment="1">
      <alignment vertical="top" wrapText="1"/>
    </xf>
    <xf numFmtId="0" fontId="0" fillId="7" borderId="0" xfId="0" applyFill="1"/>
    <xf numFmtId="0" fontId="0" fillId="0" borderId="28" xfId="0" applyFont="1" applyBorder="1" applyAlignment="1">
      <alignment vertical="top"/>
    </xf>
    <xf numFmtId="0" fontId="0" fillId="0" borderId="24" xfId="0" applyFont="1" applyBorder="1" applyAlignment="1">
      <alignment vertical="top"/>
    </xf>
    <xf numFmtId="0" fontId="1" fillId="0" borderId="0" xfId="1"/>
    <xf numFmtId="0" fontId="0" fillId="0" borderId="31" xfId="0" applyFont="1" applyBorder="1" applyAlignment="1">
      <alignment vertical="top"/>
    </xf>
    <xf numFmtId="0" fontId="0" fillId="0" borderId="19" xfId="0" applyFont="1" applyBorder="1" applyAlignment="1">
      <alignment vertical="top"/>
    </xf>
    <xf numFmtId="0" fontId="0" fillId="0" borderId="20" xfId="0" applyFont="1" applyBorder="1" applyAlignment="1">
      <alignment vertical="top"/>
    </xf>
    <xf numFmtId="0" fontId="0" fillId="0" borderId="32" xfId="0" applyFont="1" applyBorder="1" applyAlignment="1">
      <alignment vertical="top"/>
    </xf>
    <xf numFmtId="0" fontId="0" fillId="0" borderId="29" xfId="0" applyBorder="1" applyAlignment="1">
      <alignment vertical="top"/>
    </xf>
    <xf numFmtId="0" fontId="23" fillId="0" borderId="2" xfId="0" applyFont="1" applyFill="1" applyBorder="1" applyAlignment="1">
      <alignment horizontal="justify" vertical="top" wrapText="1"/>
    </xf>
    <xf numFmtId="166" fontId="3" fillId="16" borderId="5" xfId="0" applyNumberFormat="1" applyFont="1" applyFill="1" applyBorder="1" applyAlignment="1">
      <alignment horizontal="center" vertical="center" wrapText="1"/>
    </xf>
    <xf numFmtId="0" fontId="0" fillId="0" borderId="28" xfId="0" applyBorder="1" applyAlignment="1">
      <alignment vertical="top"/>
    </xf>
    <xf numFmtId="0" fontId="0" fillId="0" borderId="24" xfId="0" applyBorder="1" applyAlignment="1">
      <alignment vertical="top"/>
    </xf>
    <xf numFmtId="0" fontId="0" fillId="0" borderId="28" xfId="0" applyFont="1" applyBorder="1" applyAlignment="1">
      <alignment vertical="top"/>
    </xf>
    <xf numFmtId="0" fontId="0" fillId="0" borderId="24" xfId="0" applyFont="1" applyBorder="1" applyAlignment="1">
      <alignment vertical="top"/>
    </xf>
    <xf numFmtId="0" fontId="0" fillId="0" borderId="31" xfId="0" applyFont="1" applyBorder="1" applyAlignment="1">
      <alignment vertical="top"/>
    </xf>
    <xf numFmtId="0" fontId="0" fillId="0" borderId="19" xfId="0" applyFont="1" applyBorder="1" applyAlignment="1">
      <alignment vertical="top"/>
    </xf>
    <xf numFmtId="0" fontId="0" fillId="0" borderId="20" xfId="0" applyFont="1" applyBorder="1" applyAlignment="1">
      <alignment vertical="top"/>
    </xf>
    <xf numFmtId="0" fontId="0" fillId="0" borderId="32" xfId="0" applyFont="1" applyBorder="1" applyAlignment="1">
      <alignment vertical="top"/>
    </xf>
    <xf numFmtId="0" fontId="0" fillId="0" borderId="25" xfId="0" applyBorder="1" applyAlignment="1">
      <alignment vertical="top"/>
    </xf>
    <xf numFmtId="0" fontId="0" fillId="0" borderId="5" xfId="0" applyFont="1" applyBorder="1" applyAlignment="1">
      <alignment vertical="top"/>
    </xf>
    <xf numFmtId="0" fontId="0" fillId="0" borderId="2" xfId="0" applyFont="1" applyBorder="1" applyAlignment="1">
      <alignment vertical="top"/>
    </xf>
    <xf numFmtId="0" fontId="0" fillId="6" borderId="5" xfId="0" applyFill="1" applyBorder="1" applyAlignment="1">
      <alignment vertical="top" wrapText="1"/>
    </xf>
    <xf numFmtId="0" fontId="17" fillId="6" borderId="5" xfId="0" applyFont="1" applyFill="1" applyBorder="1" applyAlignment="1">
      <alignment vertical="top" wrapText="1"/>
    </xf>
    <xf numFmtId="16" fontId="17" fillId="16" borderId="5" xfId="0" applyNumberFormat="1" applyFont="1" applyFill="1" applyBorder="1" applyAlignment="1">
      <alignment horizontal="center" vertical="center" wrapText="1"/>
    </xf>
    <xf numFmtId="1" fontId="1" fillId="0" borderId="2" xfId="0" applyNumberFormat="1" applyFont="1" applyFill="1" applyBorder="1" applyAlignment="1">
      <alignment vertical="top" wrapText="1"/>
    </xf>
    <xf numFmtId="0" fontId="0" fillId="0" borderId="30" xfId="0" applyFont="1" applyBorder="1" applyAlignment="1">
      <alignment vertical="top"/>
    </xf>
    <xf numFmtId="0" fontId="0" fillId="0" borderId="55" xfId="0" applyFont="1"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8" xfId="0" applyFont="1" applyBorder="1" applyAlignment="1">
      <alignment vertical="top"/>
    </xf>
    <xf numFmtId="0" fontId="0" fillId="0" borderId="24" xfId="0" applyFont="1" applyBorder="1" applyAlignment="1">
      <alignment vertical="top"/>
    </xf>
    <xf numFmtId="0" fontId="0" fillId="0" borderId="31" xfId="0" applyFont="1" applyBorder="1" applyAlignment="1">
      <alignment vertical="top"/>
    </xf>
    <xf numFmtId="0" fontId="0" fillId="0" borderId="2" xfId="0" applyFont="1" applyBorder="1" applyAlignment="1">
      <alignment vertical="top"/>
    </xf>
    <xf numFmtId="0" fontId="0" fillId="0" borderId="34" xfId="0" applyFont="1" applyBorder="1" applyAlignment="1">
      <alignment vertical="top"/>
    </xf>
    <xf numFmtId="0" fontId="0" fillId="0" borderId="36" xfId="0" applyFont="1" applyBorder="1" applyAlignment="1">
      <alignment vertical="top"/>
    </xf>
    <xf numFmtId="0" fontId="0" fillId="0" borderId="5" xfId="0" applyFont="1" applyBorder="1" applyAlignment="1">
      <alignment vertical="top"/>
    </xf>
    <xf numFmtId="0" fontId="0" fillId="0" borderId="4" xfId="0" applyFont="1" applyBorder="1" applyAlignment="1">
      <alignment vertical="top"/>
    </xf>
    <xf numFmtId="0" fontId="1" fillId="0" borderId="34" xfId="0" applyFont="1" applyFill="1" applyBorder="1" applyAlignment="1">
      <alignment horizontal="center" vertical="top" wrapText="1"/>
    </xf>
    <xf numFmtId="166" fontId="1" fillId="0" borderId="34" xfId="0" applyNumberFormat="1" applyFont="1" applyFill="1" applyBorder="1" applyAlignment="1">
      <alignment vertical="top" wrapText="1"/>
    </xf>
    <xf numFmtId="1" fontId="1" fillId="0" borderId="34" xfId="0" applyNumberFormat="1" applyFont="1" applyFill="1" applyBorder="1" applyAlignment="1">
      <alignment vertical="top" wrapText="1"/>
    </xf>
    <xf numFmtId="0" fontId="1" fillId="0" borderId="34" xfId="0" applyFont="1" applyFill="1" applyBorder="1" applyAlignment="1">
      <alignment horizontal="justify" vertical="top" wrapText="1"/>
    </xf>
    <xf numFmtId="1" fontId="1" fillId="0" borderId="19" xfId="0" applyNumberFormat="1" applyFont="1" applyFill="1" applyBorder="1" applyAlignment="1">
      <alignment vertical="top" wrapText="1"/>
    </xf>
    <xf numFmtId="0" fontId="1" fillId="0" borderId="5"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28" xfId="0" applyFont="1" applyFill="1" applyBorder="1" applyAlignment="1">
      <alignment horizontal="center" vertical="top" wrapText="1"/>
    </xf>
    <xf numFmtId="1" fontId="1" fillId="0" borderId="5" xfId="0" applyNumberFormat="1" applyFont="1" applyFill="1" applyBorder="1" applyAlignment="1">
      <alignment vertical="top" wrapText="1"/>
    </xf>
    <xf numFmtId="166" fontId="1" fillId="0" borderId="5" xfId="0" applyNumberFormat="1" applyFont="1" applyFill="1" applyBorder="1" applyAlignment="1">
      <alignment vertical="top" wrapText="1"/>
    </xf>
    <xf numFmtId="0" fontId="1" fillId="0" borderId="5" xfId="0" applyFont="1" applyFill="1" applyBorder="1" applyAlignment="1">
      <alignment horizontal="justify" vertical="top" wrapText="1"/>
    </xf>
    <xf numFmtId="0" fontId="1" fillId="0" borderId="31" xfId="0" applyFont="1" applyFill="1" applyBorder="1" applyAlignment="1">
      <alignment horizontal="justify" vertical="top" wrapText="1"/>
    </xf>
    <xf numFmtId="0" fontId="1" fillId="0" borderId="2" xfId="0" applyFont="1" applyFill="1" applyBorder="1" applyAlignment="1">
      <alignment horizontal="justify" vertical="top" wrapText="1"/>
    </xf>
    <xf numFmtId="0" fontId="0" fillId="0" borderId="5" xfId="0" applyFont="1" applyFill="1" applyBorder="1" applyAlignment="1">
      <alignment horizontal="justify" vertical="top" wrapText="1"/>
    </xf>
    <xf numFmtId="0" fontId="23" fillId="0" borderId="5" xfId="0" applyFont="1" applyFill="1" applyBorder="1" applyAlignment="1">
      <alignment horizontal="justify" vertical="top" wrapText="1"/>
    </xf>
    <xf numFmtId="166" fontId="1" fillId="0" borderId="31" xfId="0" applyNumberFormat="1" applyFont="1" applyFill="1" applyBorder="1" applyAlignment="1">
      <alignment vertical="top" wrapText="1"/>
    </xf>
    <xf numFmtId="1" fontId="1" fillId="0" borderId="31" xfId="0" applyNumberFormat="1" applyFont="1" applyFill="1" applyBorder="1" applyAlignment="1">
      <alignment vertical="top" wrapText="1"/>
    </xf>
    <xf numFmtId="14" fontId="1" fillId="0" borderId="2" xfId="0" applyNumberFormat="1" applyFont="1" applyFill="1" applyBorder="1" applyAlignment="1">
      <alignment vertical="top" wrapText="1"/>
    </xf>
    <xf numFmtId="14" fontId="1" fillId="0" borderId="5" xfId="0" applyNumberFormat="1" applyFont="1" applyFill="1" applyBorder="1" applyAlignment="1">
      <alignment vertical="top" wrapText="1"/>
    </xf>
    <xf numFmtId="0" fontId="0" fillId="0" borderId="2" xfId="0" applyFont="1" applyFill="1" applyBorder="1" applyAlignment="1">
      <alignment horizontal="justify" vertical="top" wrapText="1"/>
    </xf>
    <xf numFmtId="0" fontId="1" fillId="17" borderId="34" xfId="1" applyFont="1" applyFill="1" applyBorder="1" applyAlignment="1">
      <alignment horizontal="justify" vertical="top" wrapText="1"/>
    </xf>
    <xf numFmtId="0" fontId="1" fillId="17" borderId="31" xfId="1" applyFont="1" applyFill="1" applyBorder="1" applyAlignment="1">
      <alignment horizontal="justify" vertical="top" wrapText="1"/>
    </xf>
    <xf numFmtId="167" fontId="1" fillId="16" borderId="19" xfId="1" applyNumberFormat="1" applyFont="1" applyFill="1" applyBorder="1" applyAlignment="1">
      <alignment vertical="top"/>
    </xf>
    <xf numFmtId="167" fontId="1" fillId="16" borderId="5" xfId="1" applyNumberFormat="1" applyFont="1" applyFill="1" applyBorder="1" applyAlignment="1">
      <alignment vertical="top"/>
    </xf>
    <xf numFmtId="167" fontId="1" fillId="16" borderId="31" xfId="1" applyNumberFormat="1" applyFont="1" applyFill="1" applyBorder="1" applyAlignment="1">
      <alignment vertical="top"/>
    </xf>
    <xf numFmtId="167" fontId="1" fillId="16" borderId="34" xfId="1" applyNumberFormat="1" applyFont="1" applyFill="1" applyBorder="1" applyAlignment="1">
      <alignment vertical="top"/>
    </xf>
    <xf numFmtId="167" fontId="1" fillId="16" borderId="2" xfId="1" applyNumberFormat="1" applyFont="1" applyFill="1" applyBorder="1" applyAlignment="1">
      <alignment vertical="top"/>
    </xf>
    <xf numFmtId="9" fontId="1" fillId="16" borderId="19" xfId="1" applyNumberFormat="1" applyFont="1" applyFill="1" applyBorder="1" applyAlignment="1">
      <alignment horizontal="right" vertical="top"/>
    </xf>
    <xf numFmtId="1" fontId="1" fillId="16" borderId="19" xfId="1" applyNumberFormat="1" applyFont="1" applyFill="1" applyBorder="1" applyAlignment="1">
      <alignment vertical="top"/>
    </xf>
    <xf numFmtId="9" fontId="1" fillId="16" borderId="5" xfId="1" applyNumberFormat="1" applyFont="1" applyFill="1" applyBorder="1" applyAlignment="1">
      <alignment horizontal="right" vertical="top"/>
    </xf>
    <xf numFmtId="1" fontId="1" fillId="16" borderId="5" xfId="1" applyNumberFormat="1" applyFont="1" applyFill="1" applyBorder="1" applyAlignment="1">
      <alignment vertical="top"/>
    </xf>
    <xf numFmtId="9" fontId="1" fillId="16" borderId="31" xfId="1" applyNumberFormat="1" applyFont="1" applyFill="1" applyBorder="1" applyAlignment="1">
      <alignment horizontal="right" vertical="top"/>
    </xf>
    <xf numFmtId="1" fontId="1" fillId="16" borderId="31" xfId="1" applyNumberFormat="1" applyFont="1" applyFill="1" applyBorder="1" applyAlignment="1">
      <alignment vertical="top"/>
    </xf>
    <xf numFmtId="0" fontId="0" fillId="16" borderId="24" xfId="0" applyFill="1" applyBorder="1" applyAlignment="1">
      <alignment horizontal="right" vertical="top"/>
    </xf>
    <xf numFmtId="0" fontId="0" fillId="16" borderId="24" xfId="0" applyFill="1" applyBorder="1" applyAlignment="1">
      <alignment vertical="top"/>
    </xf>
    <xf numFmtId="9" fontId="1" fillId="16" borderId="34" xfId="1" applyNumberFormat="1" applyFont="1" applyFill="1" applyBorder="1" applyAlignment="1">
      <alignment horizontal="right" vertical="top"/>
    </xf>
    <xf numFmtId="1" fontId="1" fillId="16" borderId="34" xfId="1" applyNumberFormat="1" applyFont="1" applyFill="1" applyBorder="1" applyAlignment="1">
      <alignment vertical="top"/>
    </xf>
    <xf numFmtId="9" fontId="1" fillId="16" borderId="2" xfId="1" applyNumberFormat="1" applyFont="1" applyFill="1" applyBorder="1" applyAlignment="1">
      <alignment horizontal="right" vertical="top"/>
    </xf>
    <xf numFmtId="1" fontId="1" fillId="16" borderId="2" xfId="1" applyNumberFormat="1" applyFont="1" applyFill="1" applyBorder="1" applyAlignment="1">
      <alignment vertical="top"/>
    </xf>
    <xf numFmtId="0" fontId="1" fillId="0" borderId="0" xfId="1" applyFill="1" applyAlignment="1">
      <alignment vertical="top" wrapText="1"/>
    </xf>
    <xf numFmtId="0" fontId="19" fillId="0" borderId="0" xfId="0" applyFont="1" applyAlignment="1">
      <alignment horizontal="center"/>
    </xf>
    <xf numFmtId="0" fontId="17" fillId="0" borderId="5" xfId="0" applyFont="1" applyBorder="1" applyAlignment="1">
      <alignment horizontal="left" wrapText="1"/>
    </xf>
    <xf numFmtId="0" fontId="17" fillId="0" borderId="5" xfId="0" applyFont="1" applyBorder="1" applyAlignment="1">
      <alignment horizontal="left"/>
    </xf>
    <xf numFmtId="0" fontId="17" fillId="0" borderId="8" xfId="0" applyFont="1" applyBorder="1" applyAlignment="1">
      <alignment horizontal="left"/>
    </xf>
    <xf numFmtId="0" fontId="17" fillId="0" borderId="0" xfId="0" applyFont="1" applyBorder="1" applyAlignment="1">
      <alignment horizontal="left"/>
    </xf>
    <xf numFmtId="0" fontId="17" fillId="0" borderId="7" xfId="0" applyFont="1" applyBorder="1" applyAlignment="1">
      <alignment horizontal="left"/>
    </xf>
    <xf numFmtId="0" fontId="0" fillId="8" borderId="5" xfId="0" applyFill="1" applyBorder="1" applyAlignment="1">
      <alignment horizontal="center" wrapText="1"/>
    </xf>
    <xf numFmtId="0" fontId="17" fillId="8" borderId="5" xfId="0" applyFont="1" applyFill="1" applyBorder="1" applyAlignment="1">
      <alignment horizontal="center" wrapText="1"/>
    </xf>
    <xf numFmtId="0" fontId="17" fillId="8" borderId="5" xfId="0" applyFont="1" applyFill="1" applyBorder="1" applyAlignment="1">
      <alignment horizontal="center"/>
    </xf>
    <xf numFmtId="0" fontId="17" fillId="8" borderId="53" xfId="0" applyFont="1" applyFill="1" applyBorder="1" applyAlignment="1">
      <alignment horizontal="center" vertical="center" wrapText="1"/>
    </xf>
    <xf numFmtId="0" fontId="17" fillId="8" borderId="51" xfId="0" applyFont="1" applyFill="1" applyBorder="1" applyAlignment="1">
      <alignment horizontal="center" vertical="center" wrapText="1"/>
    </xf>
    <xf numFmtId="0" fontId="17" fillId="8" borderId="51" xfId="0" applyFont="1" applyFill="1" applyBorder="1" applyAlignment="1">
      <alignment horizontal="center" vertical="top" wrapText="1"/>
    </xf>
    <xf numFmtId="0" fontId="17" fillId="8" borderId="50" xfId="0" applyFont="1" applyFill="1" applyBorder="1" applyAlignment="1">
      <alignment horizontal="center" vertical="top"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19" fillId="0" borderId="36" xfId="0" applyFont="1" applyBorder="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19" fillId="0" borderId="2" xfId="0" applyFont="1" applyBorder="1" applyAlignment="1">
      <alignment horizontal="left" vertical="center" wrapText="1"/>
    </xf>
    <xf numFmtId="0" fontId="19" fillId="0" borderId="1" xfId="0" applyFont="1" applyBorder="1" applyAlignment="1">
      <alignment horizontal="left" vertical="center" wrapText="1"/>
    </xf>
    <xf numFmtId="0" fontId="20" fillId="0" borderId="8" xfId="0" applyFont="1" applyBorder="1" applyAlignment="1">
      <alignment horizontal="left"/>
    </xf>
    <xf numFmtId="0" fontId="20" fillId="0" borderId="0" xfId="0" applyFont="1" applyBorder="1" applyAlignment="1">
      <alignment horizontal="left"/>
    </xf>
    <xf numFmtId="0" fontId="17" fillId="0" borderId="7" xfId="0" applyFont="1" applyBorder="1" applyAlignment="1">
      <alignment horizontal="left" vertical="top" wrapText="1"/>
    </xf>
    <xf numFmtId="0" fontId="17" fillId="0" borderId="5" xfId="0" applyFont="1" applyBorder="1" applyAlignment="1">
      <alignment horizontal="left" vertical="top"/>
    </xf>
    <xf numFmtId="0" fontId="22" fillId="0" borderId="8" xfId="0" applyFont="1" applyBorder="1" applyAlignment="1">
      <alignment horizontal="justify" vertical="center" wrapText="1"/>
    </xf>
    <xf numFmtId="0" fontId="22" fillId="0" borderId="0" xfId="0" applyFont="1" applyBorder="1" applyAlignment="1">
      <alignment horizontal="justify" vertical="center" wrapText="1"/>
    </xf>
    <xf numFmtId="0" fontId="17" fillId="0" borderId="5" xfId="0" applyFont="1" applyBorder="1" applyAlignment="1">
      <alignment horizontal="left" vertical="top" wrapText="1"/>
    </xf>
    <xf numFmtId="0" fontId="21" fillId="0" borderId="5" xfId="0" applyFont="1" applyBorder="1" applyAlignment="1">
      <alignment horizontal="left" vertical="top" wrapText="1"/>
    </xf>
    <xf numFmtId="0" fontId="17" fillId="0" borderId="8" xfId="0" applyFont="1" applyBorder="1" applyAlignment="1">
      <alignment horizontal="left" vertical="top"/>
    </xf>
    <xf numFmtId="0" fontId="17" fillId="0" borderId="0" xfId="0" applyFont="1" applyBorder="1" applyAlignment="1">
      <alignment horizontal="left" vertical="top"/>
    </xf>
    <xf numFmtId="0" fontId="17" fillId="0" borderId="7" xfId="0" applyFont="1" applyBorder="1" applyAlignment="1">
      <alignment horizontal="left" vertical="top"/>
    </xf>
    <xf numFmtId="0" fontId="0" fillId="0" borderId="5" xfId="0" applyFill="1" applyBorder="1" applyAlignment="1">
      <alignment horizontal="left" wrapText="1"/>
    </xf>
    <xf numFmtId="0" fontId="16" fillId="11" borderId="53" xfId="0" applyFont="1" applyFill="1" applyBorder="1" applyAlignment="1">
      <alignment horizontal="center"/>
    </xf>
    <xf numFmtId="0" fontId="16" fillId="11" borderId="51" xfId="0" applyFont="1" applyFill="1" applyBorder="1" applyAlignment="1">
      <alignment horizontal="center"/>
    </xf>
    <xf numFmtId="0" fontId="16" fillId="11" borderId="50" xfId="0" applyFont="1" applyFill="1" applyBorder="1" applyAlignment="1">
      <alignment horizontal="center"/>
    </xf>
    <xf numFmtId="0" fontId="0" fillId="0" borderId="53" xfId="0" applyFill="1" applyBorder="1" applyAlignment="1">
      <alignment horizontal="left" wrapText="1"/>
    </xf>
    <xf numFmtId="0" fontId="0" fillId="0" borderId="51" xfId="0" applyFill="1" applyBorder="1" applyAlignment="1">
      <alignment horizontal="left" wrapText="1"/>
    </xf>
    <xf numFmtId="0" fontId="15" fillId="2" borderId="52" xfId="0" applyFont="1" applyFill="1" applyBorder="1" applyAlignment="1">
      <alignment horizontal="center"/>
    </xf>
    <xf numFmtId="0" fontId="15" fillId="2" borderId="41" xfId="0" applyFont="1" applyFill="1" applyBorder="1" applyAlignment="1">
      <alignment horizontal="center"/>
    </xf>
    <xf numFmtId="0" fontId="0" fillId="0" borderId="53" xfId="0" applyFill="1" applyBorder="1" applyAlignment="1">
      <alignment horizontal="left"/>
    </xf>
    <xf numFmtId="0" fontId="0" fillId="0" borderId="51" xfId="0" applyFill="1" applyBorder="1" applyAlignment="1">
      <alignment horizontal="left"/>
    </xf>
    <xf numFmtId="0" fontId="9" fillId="2" borderId="5" xfId="0" applyFont="1" applyFill="1" applyBorder="1" applyAlignment="1">
      <alignment horizontal="center" vertical="center" wrapText="1"/>
    </xf>
    <xf numFmtId="0" fontId="1" fillId="0" borderId="34" xfId="0" applyFont="1" applyFill="1" applyBorder="1" applyAlignment="1">
      <alignment horizontal="center" vertical="top" wrapText="1"/>
    </xf>
    <xf numFmtId="0" fontId="1" fillId="0" borderId="5" xfId="0" applyFont="1" applyFill="1" applyBorder="1" applyAlignment="1">
      <alignment vertical="top" wrapText="1"/>
    </xf>
    <xf numFmtId="0" fontId="1" fillId="0" borderId="2" xfId="0" applyFont="1" applyFill="1" applyBorder="1" applyAlignment="1">
      <alignment vertical="top" wrapText="1"/>
    </xf>
    <xf numFmtId="166" fontId="1" fillId="0" borderId="34" xfId="0" applyNumberFormat="1" applyFont="1" applyFill="1" applyBorder="1" applyAlignment="1">
      <alignment vertical="top" wrapText="1"/>
    </xf>
    <xf numFmtId="167" fontId="1" fillId="16" borderId="34" xfId="1" applyNumberFormat="1" applyFont="1" applyFill="1" applyBorder="1" applyAlignment="1">
      <alignment vertical="top"/>
    </xf>
    <xf numFmtId="0" fontId="0" fillId="16" borderId="5" xfId="0" applyFill="1" applyBorder="1" applyAlignment="1">
      <alignment vertical="top"/>
    </xf>
    <xf numFmtId="0" fontId="0" fillId="16" borderId="2" xfId="0" applyFill="1" applyBorder="1" applyAlignment="1">
      <alignment vertical="top"/>
    </xf>
    <xf numFmtId="1" fontId="1" fillId="0" borderId="34" xfId="0" applyNumberFormat="1" applyFont="1" applyFill="1" applyBorder="1" applyAlignment="1">
      <alignment vertical="top" wrapText="1"/>
    </xf>
    <xf numFmtId="0" fontId="0" fillId="0" borderId="5" xfId="0" applyFill="1" applyBorder="1" applyAlignment="1">
      <alignment vertical="top" wrapText="1"/>
    </xf>
    <xf numFmtId="0" fontId="0" fillId="0" borderId="2" xfId="0" applyFill="1" applyBorder="1" applyAlignment="1">
      <alignment vertical="top" wrapText="1"/>
    </xf>
    <xf numFmtId="9" fontId="1" fillId="16" borderId="34" xfId="1" applyNumberFormat="1" applyFont="1" applyFill="1" applyBorder="1" applyAlignment="1">
      <alignment horizontal="right" vertical="top"/>
    </xf>
    <xf numFmtId="0" fontId="0" fillId="16" borderId="5" xfId="0" applyFont="1" applyFill="1" applyBorder="1" applyAlignment="1">
      <alignment horizontal="right" vertical="top"/>
    </xf>
    <xf numFmtId="0" fontId="0" fillId="16" borderId="2" xfId="0" applyFont="1" applyFill="1" applyBorder="1" applyAlignment="1">
      <alignment horizontal="right" vertical="top"/>
    </xf>
    <xf numFmtId="1" fontId="1" fillId="16" borderId="34" xfId="1" applyNumberFormat="1" applyFont="1" applyFill="1" applyBorder="1" applyAlignment="1">
      <alignment vertical="top"/>
    </xf>
    <xf numFmtId="1" fontId="0" fillId="16" borderId="5" xfId="0" applyNumberFormat="1" applyFont="1" applyFill="1" applyBorder="1" applyAlignment="1">
      <alignment vertical="top"/>
    </xf>
    <xf numFmtId="1" fontId="0" fillId="16" borderId="2" xfId="0" applyNumberFormat="1" applyFont="1" applyFill="1" applyBorder="1" applyAlignment="1">
      <alignment vertical="top"/>
    </xf>
    <xf numFmtId="0" fontId="1" fillId="0" borderId="3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17" borderId="21" xfId="1" applyFont="1" applyFill="1" applyBorder="1" applyAlignment="1">
      <alignment horizontal="justify" vertical="top" wrapText="1"/>
    </xf>
    <xf numFmtId="0" fontId="0" fillId="17" borderId="37" xfId="0" applyFont="1" applyFill="1" applyBorder="1" applyAlignment="1">
      <alignment wrapText="1"/>
    </xf>
    <xf numFmtId="0" fontId="0" fillId="17" borderId="26" xfId="0" applyFont="1" applyFill="1" applyBorder="1" applyAlignment="1">
      <alignment wrapText="1"/>
    </xf>
    <xf numFmtId="0" fontId="1" fillId="0" borderId="34" xfId="0" applyFont="1" applyFill="1" applyBorder="1" applyAlignment="1">
      <alignment horizontal="left" vertical="top" wrapText="1"/>
    </xf>
    <xf numFmtId="0" fontId="1" fillId="0" borderId="34" xfId="0" applyFont="1" applyFill="1" applyBorder="1" applyAlignment="1">
      <alignment horizontal="justify" vertical="top" wrapText="1"/>
    </xf>
    <xf numFmtId="0" fontId="1" fillId="0" borderId="5" xfId="0" applyFont="1" applyFill="1" applyBorder="1" applyAlignment="1">
      <alignment horizontal="justify" vertical="top" wrapText="1"/>
    </xf>
    <xf numFmtId="0" fontId="1" fillId="0" borderId="2" xfId="0" applyFont="1" applyFill="1" applyBorder="1" applyAlignment="1">
      <alignment horizontal="justify" vertical="top" wrapText="1"/>
    </xf>
    <xf numFmtId="1" fontId="1" fillId="16" borderId="19" xfId="1" applyNumberFormat="1" applyFont="1" applyFill="1" applyBorder="1" applyAlignment="1">
      <alignment vertical="top"/>
    </xf>
    <xf numFmtId="1" fontId="0" fillId="16" borderId="28" xfId="0" applyNumberFormat="1" applyFont="1" applyFill="1" applyBorder="1" applyAlignment="1">
      <alignment vertical="top"/>
    </xf>
    <xf numFmtId="1" fontId="0" fillId="16" borderId="24" xfId="0" applyNumberFormat="1" applyFont="1" applyFill="1" applyBorder="1" applyAlignment="1">
      <alignment vertical="top"/>
    </xf>
    <xf numFmtId="0" fontId="1" fillId="0" borderId="19" xfId="0" applyFont="1" applyFill="1" applyBorder="1" applyAlignment="1">
      <alignment horizontal="justify" vertical="top" wrapText="1"/>
    </xf>
    <xf numFmtId="0" fontId="1" fillId="0" borderId="28" xfId="0" applyFont="1" applyFill="1" applyBorder="1" applyAlignment="1">
      <alignment horizontal="justify" vertical="top" wrapText="1"/>
    </xf>
    <xf numFmtId="0" fontId="1" fillId="0" borderId="24" xfId="0" applyFont="1" applyFill="1" applyBorder="1" applyAlignment="1">
      <alignment horizontal="justify" vertical="top" wrapText="1"/>
    </xf>
    <xf numFmtId="0" fontId="1" fillId="0" borderId="19" xfId="0" applyFont="1" applyFill="1" applyBorder="1" applyAlignment="1">
      <alignment horizontal="center" vertical="top" wrapText="1"/>
    </xf>
    <xf numFmtId="0" fontId="1" fillId="0" borderId="28" xfId="0" applyFont="1" applyFill="1" applyBorder="1" applyAlignment="1">
      <alignment vertical="top" wrapText="1"/>
    </xf>
    <xf numFmtId="0" fontId="1" fillId="0" borderId="24" xfId="0" applyFont="1" applyFill="1" applyBorder="1" applyAlignment="1">
      <alignment vertical="top" wrapText="1"/>
    </xf>
    <xf numFmtId="166" fontId="1" fillId="0" borderId="19" xfId="0" applyNumberFormat="1" applyFont="1" applyFill="1" applyBorder="1" applyAlignment="1">
      <alignment vertical="top" wrapText="1"/>
    </xf>
    <xf numFmtId="167" fontId="1" fillId="16" borderId="19" xfId="1" applyNumberFormat="1" applyFont="1" applyFill="1" applyBorder="1" applyAlignment="1">
      <alignment vertical="top"/>
    </xf>
    <xf numFmtId="0" fontId="0" fillId="16" borderId="28" xfId="0" applyFill="1" applyBorder="1" applyAlignment="1">
      <alignment vertical="top"/>
    </xf>
    <xf numFmtId="0" fontId="0" fillId="16" borderId="24" xfId="0" applyFill="1" applyBorder="1" applyAlignment="1">
      <alignment vertical="top"/>
    </xf>
    <xf numFmtId="1" fontId="1" fillId="0" borderId="19" xfId="0" applyNumberFormat="1" applyFont="1" applyFill="1" applyBorder="1" applyAlignment="1">
      <alignment vertical="top" wrapText="1"/>
    </xf>
    <xf numFmtId="0" fontId="0" fillId="0" borderId="28" xfId="0" applyFill="1" applyBorder="1" applyAlignment="1">
      <alignment vertical="top" wrapText="1"/>
    </xf>
    <xf numFmtId="0" fontId="0" fillId="0" borderId="24" xfId="0" applyFill="1" applyBorder="1" applyAlignment="1">
      <alignment vertical="top" wrapText="1"/>
    </xf>
    <xf numFmtId="9" fontId="1" fillId="16" borderId="19" xfId="1" applyNumberFormat="1" applyFont="1" applyFill="1" applyBorder="1" applyAlignment="1">
      <alignment horizontal="right" vertical="top"/>
    </xf>
    <xf numFmtId="0" fontId="0" fillId="16" borderId="28" xfId="0" applyFont="1" applyFill="1" applyBorder="1" applyAlignment="1">
      <alignment horizontal="right" vertical="top"/>
    </xf>
    <xf numFmtId="0" fontId="0" fillId="16" borderId="24" xfId="0" applyFont="1" applyFill="1" applyBorder="1" applyAlignment="1">
      <alignment horizontal="right" vertical="top"/>
    </xf>
    <xf numFmtId="0" fontId="1" fillId="0" borderId="28"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17" borderId="34" xfId="1" applyFont="1" applyFill="1" applyBorder="1" applyAlignment="1">
      <alignment horizontal="justify" vertical="top" wrapText="1"/>
    </xf>
    <xf numFmtId="0" fontId="0" fillId="17" borderId="5" xfId="0" applyFont="1" applyFill="1" applyBorder="1" applyAlignment="1">
      <alignment wrapText="1"/>
    </xf>
    <xf numFmtId="0" fontId="0" fillId="17" borderId="2" xfId="0" applyFont="1" applyFill="1" applyBorder="1" applyAlignment="1">
      <alignment wrapText="1"/>
    </xf>
    <xf numFmtId="0" fontId="1" fillId="0" borderId="5" xfId="0" applyFont="1" applyFill="1" applyBorder="1" applyAlignment="1">
      <alignment horizontal="center" vertical="top" wrapText="1"/>
    </xf>
    <xf numFmtId="0" fontId="0" fillId="16" borderId="5" xfId="0" applyFill="1" applyBorder="1" applyAlignment="1">
      <alignment horizontal="right" vertical="top"/>
    </xf>
    <xf numFmtId="0" fontId="1" fillId="0" borderId="35" xfId="0" applyFont="1" applyFill="1" applyBorder="1" applyAlignment="1">
      <alignment horizontal="center" vertical="center" wrapText="1"/>
    </xf>
    <xf numFmtId="0" fontId="0" fillId="17" borderId="31" xfId="0" applyFont="1" applyFill="1" applyBorder="1" applyAlignment="1">
      <alignment wrapText="1"/>
    </xf>
    <xf numFmtId="0" fontId="1" fillId="0" borderId="31" xfId="0" applyFont="1" applyFill="1" applyBorder="1" applyAlignment="1">
      <alignment horizontal="center" vertical="top" wrapText="1"/>
    </xf>
    <xf numFmtId="166" fontId="1" fillId="0" borderId="34" xfId="0" applyNumberFormat="1" applyFont="1" applyFill="1" applyBorder="1" applyAlignment="1">
      <alignment horizontal="center" vertical="top" wrapText="1"/>
    </xf>
    <xf numFmtId="166" fontId="1" fillId="0" borderId="5" xfId="0" applyNumberFormat="1" applyFont="1" applyFill="1" applyBorder="1" applyAlignment="1">
      <alignment horizontal="center" vertical="top" wrapText="1"/>
    </xf>
    <xf numFmtId="166" fontId="1" fillId="0" borderId="31" xfId="0" applyNumberFormat="1" applyFont="1" applyFill="1" applyBorder="1" applyAlignment="1">
      <alignment horizontal="center" vertical="top" wrapText="1"/>
    </xf>
    <xf numFmtId="0" fontId="1" fillId="0" borderId="5"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0" xfId="0" applyFont="1" applyFill="1" applyBorder="1" applyAlignment="1">
      <alignment horizontal="center" vertical="top" wrapText="1"/>
    </xf>
    <xf numFmtId="166" fontId="1" fillId="0" borderId="30" xfId="0" applyNumberFormat="1" applyFont="1" applyFill="1" applyBorder="1" applyAlignment="1">
      <alignment horizontal="center" vertical="top" wrapText="1"/>
    </xf>
    <xf numFmtId="167" fontId="1" fillId="16" borderId="28" xfId="1" applyNumberFormat="1" applyFont="1" applyFill="1" applyBorder="1" applyAlignment="1">
      <alignment vertical="top"/>
    </xf>
    <xf numFmtId="1" fontId="1" fillId="0" borderId="28" xfId="0" applyNumberFormat="1" applyFont="1" applyFill="1" applyBorder="1" applyAlignment="1">
      <alignment vertical="top" wrapText="1"/>
    </xf>
    <xf numFmtId="9" fontId="1" fillId="16" borderId="28" xfId="1" applyNumberFormat="1" applyFont="1" applyFill="1" applyBorder="1" applyAlignment="1">
      <alignment horizontal="right" vertical="top"/>
    </xf>
    <xf numFmtId="1" fontId="1" fillId="16" borderId="28" xfId="1" applyNumberFormat="1" applyFont="1" applyFill="1" applyBorder="1" applyAlignment="1">
      <alignment vertical="top"/>
    </xf>
    <xf numFmtId="0" fontId="1" fillId="0" borderId="27" xfId="0" applyFont="1" applyFill="1" applyBorder="1" applyAlignment="1">
      <alignment horizontal="center" vertical="center" wrapText="1"/>
    </xf>
    <xf numFmtId="0" fontId="1" fillId="17" borderId="37" xfId="1" applyFont="1" applyFill="1" applyBorder="1" applyAlignment="1">
      <alignment horizontal="justify" vertical="top" wrapText="1"/>
    </xf>
    <xf numFmtId="0" fontId="1" fillId="0" borderId="30"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24" xfId="0" applyFont="1" applyFill="1" applyBorder="1" applyAlignment="1">
      <alignment horizontal="left" vertical="top" wrapText="1"/>
    </xf>
    <xf numFmtId="166" fontId="1" fillId="0" borderId="19" xfId="0" applyNumberFormat="1" applyFont="1" applyFill="1" applyBorder="1" applyAlignment="1">
      <alignment horizontal="center" vertical="top" wrapText="1"/>
    </xf>
    <xf numFmtId="166" fontId="1" fillId="0" borderId="28" xfId="0" applyNumberFormat="1" applyFont="1" applyFill="1" applyBorder="1" applyAlignment="1">
      <alignment horizontal="center" vertical="top" wrapText="1"/>
    </xf>
    <xf numFmtId="0" fontId="27" fillId="0" borderId="34" xfId="0" applyFont="1" applyFill="1" applyBorder="1" applyAlignment="1">
      <alignment horizontal="left" vertical="top" wrapText="1"/>
    </xf>
    <xf numFmtId="167" fontId="1" fillId="16" borderId="5" xfId="1" applyNumberFormat="1" applyFont="1" applyFill="1" applyBorder="1" applyAlignment="1">
      <alignment vertical="top"/>
    </xf>
    <xf numFmtId="1" fontId="1" fillId="0" borderId="5" xfId="0" applyNumberFormat="1" applyFont="1" applyFill="1" applyBorder="1" applyAlignment="1">
      <alignment vertical="top" wrapText="1"/>
    </xf>
    <xf numFmtId="9" fontId="1" fillId="16" borderId="5" xfId="1" applyNumberFormat="1" applyFont="1" applyFill="1" applyBorder="1" applyAlignment="1">
      <alignment horizontal="right" vertical="top"/>
    </xf>
    <xf numFmtId="0" fontId="0" fillId="16" borderId="2" xfId="0" applyFill="1" applyBorder="1" applyAlignment="1">
      <alignment horizontal="right" vertical="top"/>
    </xf>
    <xf numFmtId="1" fontId="1" fillId="16" borderId="5" xfId="1" applyNumberFormat="1" applyFont="1" applyFill="1" applyBorder="1" applyAlignment="1">
      <alignment vertical="top"/>
    </xf>
    <xf numFmtId="166" fontId="1" fillId="0" borderId="5" xfId="0" applyNumberFormat="1" applyFont="1" applyFill="1" applyBorder="1" applyAlignment="1">
      <alignment vertical="top" wrapText="1"/>
    </xf>
    <xf numFmtId="0" fontId="0" fillId="16" borderId="31" xfId="0" applyFill="1" applyBorder="1" applyAlignment="1">
      <alignment vertical="top"/>
    </xf>
    <xf numFmtId="0" fontId="0" fillId="0" borderId="31" xfId="0" applyFill="1" applyBorder="1" applyAlignment="1">
      <alignment vertical="top" wrapText="1"/>
    </xf>
    <xf numFmtId="0" fontId="0" fillId="16" borderId="31" xfId="0" applyFill="1" applyBorder="1" applyAlignment="1">
      <alignment horizontal="right" vertical="top"/>
    </xf>
    <xf numFmtId="0" fontId="1" fillId="0" borderId="31" xfId="0" applyFont="1" applyFill="1" applyBorder="1" applyAlignment="1">
      <alignment horizontal="justify" vertical="top" wrapText="1"/>
    </xf>
    <xf numFmtId="0" fontId="1" fillId="0" borderId="31" xfId="0" applyFont="1" applyFill="1" applyBorder="1" applyAlignment="1">
      <alignment vertical="top" wrapText="1"/>
    </xf>
    <xf numFmtId="0" fontId="23" fillId="0" borderId="34" xfId="0" applyFont="1" applyFill="1" applyBorder="1" applyAlignment="1">
      <alignment horizontal="center" vertical="top" wrapText="1"/>
    </xf>
    <xf numFmtId="0" fontId="23" fillId="0" borderId="5" xfId="0" applyFont="1" applyFill="1" applyBorder="1" applyAlignment="1">
      <alignment horizontal="center" vertical="top" wrapText="1"/>
    </xf>
    <xf numFmtId="0" fontId="0" fillId="0" borderId="34" xfId="0" applyFont="1" applyFill="1" applyBorder="1" applyAlignment="1">
      <alignment horizontal="justify" vertical="top" wrapText="1"/>
    </xf>
    <xf numFmtId="0" fontId="23" fillId="0" borderId="5" xfId="0" applyFont="1" applyFill="1" applyBorder="1" applyAlignment="1">
      <alignment horizontal="justify" vertical="top" wrapText="1"/>
    </xf>
    <xf numFmtId="0" fontId="23" fillId="0" borderId="34" xfId="0" applyFont="1" applyFill="1" applyBorder="1" applyAlignment="1">
      <alignment horizontal="justify" vertical="top" wrapText="1"/>
    </xf>
    <xf numFmtId="0" fontId="1" fillId="0" borderId="18" xfId="0" applyFont="1" applyFill="1" applyBorder="1" applyAlignment="1">
      <alignment horizontal="center" vertical="center" wrapText="1"/>
    </xf>
    <xf numFmtId="0" fontId="1" fillId="0" borderId="54" xfId="0" applyFont="1" applyFill="1" applyBorder="1" applyAlignment="1">
      <alignment horizontal="center" vertical="center" wrapText="1"/>
    </xf>
    <xf numFmtId="166" fontId="1" fillId="0" borderId="34" xfId="0" applyNumberFormat="1" applyFont="1" applyFill="1" applyBorder="1" applyAlignment="1">
      <alignment horizontal="left" vertical="top" wrapText="1"/>
    </xf>
    <xf numFmtId="166" fontId="1" fillId="0" borderId="5" xfId="0" applyNumberFormat="1" applyFont="1" applyFill="1" applyBorder="1" applyAlignment="1">
      <alignment horizontal="left" vertical="top" wrapText="1"/>
    </xf>
    <xf numFmtId="166" fontId="1" fillId="0" borderId="2" xfId="0" applyNumberFormat="1" applyFont="1" applyFill="1" applyBorder="1" applyAlignment="1">
      <alignment horizontal="center" vertical="top" wrapText="1"/>
    </xf>
    <xf numFmtId="0" fontId="1" fillId="0" borderId="28" xfId="0" applyFont="1" applyFill="1" applyBorder="1" applyAlignment="1">
      <alignment horizontal="center"/>
    </xf>
    <xf numFmtId="0" fontId="1" fillId="0" borderId="28" xfId="0" applyFont="1" applyFill="1" applyBorder="1" applyAlignment="1"/>
    <xf numFmtId="166" fontId="1" fillId="0" borderId="28" xfId="0" applyNumberFormat="1" applyFont="1" applyFill="1" applyBorder="1" applyAlignment="1">
      <alignment vertical="top" wrapText="1"/>
    </xf>
    <xf numFmtId="166" fontId="1" fillId="0" borderId="24" xfId="0" applyNumberFormat="1" applyFont="1" applyFill="1" applyBorder="1" applyAlignment="1">
      <alignment vertical="top" wrapText="1"/>
    </xf>
    <xf numFmtId="14" fontId="1" fillId="0" borderId="34" xfId="0" applyNumberFormat="1" applyFont="1" applyFill="1" applyBorder="1" applyAlignment="1">
      <alignment vertical="top" wrapText="1"/>
    </xf>
    <xf numFmtId="0" fontId="1" fillId="0" borderId="5" xfId="0" applyFont="1" applyFill="1" applyBorder="1" applyAlignment="1"/>
    <xf numFmtId="0" fontId="1" fillId="0" borderId="2" xfId="0" applyFont="1" applyFill="1" applyBorder="1" applyAlignment="1"/>
    <xf numFmtId="0" fontId="5" fillId="4" borderId="18" xfId="1" applyFont="1" applyFill="1" applyBorder="1" applyAlignment="1">
      <alignment horizontal="center" vertical="center" wrapText="1"/>
    </xf>
    <xf numFmtId="0" fontId="1" fillId="0" borderId="23" xfId="1" applyBorder="1"/>
    <xf numFmtId="0" fontId="5" fillId="4" borderId="19" xfId="1" applyFont="1" applyFill="1" applyBorder="1" applyAlignment="1">
      <alignment horizontal="center" vertical="center" wrapText="1"/>
    </xf>
    <xf numFmtId="0" fontId="1" fillId="0" borderId="24" xfId="1" applyBorder="1"/>
    <xf numFmtId="0" fontId="5" fillId="0" borderId="19" xfId="1" applyFont="1" applyBorder="1" applyAlignment="1">
      <alignment horizontal="center" vertical="center" wrapText="1"/>
    </xf>
    <xf numFmtId="0" fontId="5" fillId="0" borderId="19" xfId="1" applyFont="1" applyBorder="1" applyAlignment="1">
      <alignment horizontal="center" vertical="center"/>
    </xf>
    <xf numFmtId="0" fontId="1" fillId="17" borderId="19" xfId="1" applyFont="1" applyFill="1" applyBorder="1" applyAlignment="1">
      <alignment horizontal="justify" vertical="top" wrapText="1"/>
    </xf>
    <xf numFmtId="0" fontId="0" fillId="17" borderId="28" xfId="0" applyFont="1" applyFill="1" applyBorder="1" applyAlignment="1">
      <alignment wrapText="1"/>
    </xf>
    <xf numFmtId="0" fontId="0" fillId="17" borderId="24" xfId="0" applyFont="1" applyFill="1" applyBorder="1" applyAlignment="1">
      <alignment wrapText="1"/>
    </xf>
    <xf numFmtId="0" fontId="0" fillId="0" borderId="5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5" xfId="0" applyFont="1" applyFill="1" applyBorder="1" applyAlignment="1">
      <alignment horizontal="justify" vertical="top" wrapText="1"/>
    </xf>
    <xf numFmtId="0" fontId="0" fillId="0" borderId="2" xfId="0" applyFill="1" applyBorder="1" applyAlignment="1">
      <alignment horizontal="justify" vertical="top" wrapText="1"/>
    </xf>
    <xf numFmtId="0" fontId="0" fillId="16" borderId="31" xfId="0" applyFont="1" applyFill="1" applyBorder="1" applyAlignment="1">
      <alignment vertical="top"/>
    </xf>
    <xf numFmtId="0" fontId="0" fillId="17" borderId="5" xfId="0" applyFont="1" applyFill="1" applyBorder="1" applyAlignment="1">
      <alignment horizontal="justify" vertical="top" wrapText="1"/>
    </xf>
    <xf numFmtId="0" fontId="0" fillId="17" borderId="31" xfId="0" applyFont="1" applyFill="1" applyBorder="1" applyAlignment="1">
      <alignment horizontal="justify" vertical="top" wrapText="1"/>
    </xf>
    <xf numFmtId="0" fontId="0" fillId="0" borderId="28" xfId="0" applyFill="1" applyBorder="1" applyAlignment="1"/>
    <xf numFmtId="0" fontId="0" fillId="0" borderId="24" xfId="0" applyFill="1" applyBorder="1" applyAlignment="1"/>
    <xf numFmtId="0" fontId="2" fillId="3" borderId="11" xfId="1" applyFont="1" applyFill="1" applyBorder="1" applyAlignment="1">
      <alignment horizontal="center" wrapText="1"/>
    </xf>
    <xf numFmtId="0" fontId="1" fillId="0" borderId="10" xfId="1" applyBorder="1"/>
    <xf numFmtId="0" fontId="1" fillId="0" borderId="9" xfId="1" applyBorder="1"/>
    <xf numFmtId="0" fontId="2" fillId="3" borderId="8" xfId="1" applyFont="1" applyFill="1" applyBorder="1" applyAlignment="1">
      <alignment horizontal="center" wrapText="1"/>
    </xf>
    <xf numFmtId="0" fontId="1" fillId="0" borderId="0" xfId="1"/>
    <xf numFmtId="0" fontId="1" fillId="0" borderId="7" xfId="1" applyBorder="1"/>
    <xf numFmtId="0" fontId="2" fillId="3" borderId="8" xfId="1" applyFont="1" applyFill="1" applyBorder="1" applyAlignment="1">
      <alignment horizontal="left"/>
    </xf>
    <xf numFmtId="0" fontId="5" fillId="0" borderId="5" xfId="1" applyFont="1" applyBorder="1" applyAlignment="1">
      <alignment horizontal="center" vertical="center" wrapText="1"/>
    </xf>
    <xf numFmtId="0" fontId="1" fillId="0" borderId="4" xfId="1" applyBorder="1"/>
    <xf numFmtId="0" fontId="1" fillId="17" borderId="28" xfId="1" applyFont="1" applyFill="1" applyBorder="1" applyAlignment="1">
      <alignment horizontal="justify" vertical="top" wrapText="1"/>
    </xf>
    <xf numFmtId="0" fontId="1" fillId="17" borderId="28" xfId="1" applyFont="1" applyFill="1" applyBorder="1" applyAlignment="1">
      <alignment vertical="top"/>
    </xf>
    <xf numFmtId="0" fontId="0" fillId="0" borderId="30" xfId="0" applyFill="1" applyBorder="1" applyAlignment="1">
      <alignment horizontal="justify" vertical="top" wrapText="1"/>
    </xf>
    <xf numFmtId="0" fontId="5" fillId="5" borderId="19"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1" fillId="3" borderId="24" xfId="1" applyFill="1" applyBorder="1"/>
    <xf numFmtId="0" fontId="1" fillId="0" borderId="24" xfId="1" applyBorder="1" applyAlignment="1">
      <alignment horizontal="center"/>
    </xf>
    <xf numFmtId="165" fontId="5" fillId="5" borderId="19" xfId="1" applyNumberFormat="1" applyFont="1" applyFill="1" applyBorder="1" applyAlignment="1">
      <alignment horizontal="center" vertical="center" wrapText="1"/>
    </xf>
    <xf numFmtId="165" fontId="1" fillId="0" borderId="24" xfId="1" applyNumberFormat="1" applyBorder="1"/>
    <xf numFmtId="1" fontId="5" fillId="5" borderId="21" xfId="1" applyNumberFormat="1" applyFont="1" applyFill="1" applyBorder="1" applyAlignment="1">
      <alignment horizontal="center" vertical="center" wrapText="1"/>
    </xf>
    <xf numFmtId="1" fontId="1" fillId="0" borderId="26" xfId="1" applyNumberFormat="1" applyBorder="1"/>
    <xf numFmtId="0" fontId="1" fillId="0" borderId="18" xfId="0" applyFont="1" applyFill="1" applyBorder="1" applyAlignment="1">
      <alignment horizontal="center" vertical="top" wrapText="1"/>
    </xf>
    <xf numFmtId="0" fontId="0" fillId="0" borderId="23" xfId="0" applyFill="1" applyBorder="1" applyAlignment="1">
      <alignment horizontal="center" vertical="top" wrapText="1"/>
    </xf>
    <xf numFmtId="14" fontId="4" fillId="3" borderId="12" xfId="1" applyNumberFormat="1" applyFont="1" applyFill="1" applyBorder="1" applyAlignment="1">
      <alignment horizontal="center"/>
    </xf>
    <xf numFmtId="0" fontId="1" fillId="0" borderId="13" xfId="1" applyBorder="1"/>
    <xf numFmtId="15" fontId="2" fillId="3" borderId="11" xfId="1" applyNumberFormat="1" applyFont="1" applyFill="1" applyBorder="1" applyAlignment="1">
      <alignment horizontal="center"/>
    </xf>
    <xf numFmtId="0" fontId="5" fillId="0" borderId="17" xfId="1" applyFont="1" applyBorder="1" applyAlignment="1">
      <alignment horizontal="center" vertical="center" wrapText="1"/>
    </xf>
    <xf numFmtId="0" fontId="1" fillId="0" borderId="22" xfId="1" applyBorder="1"/>
    <xf numFmtId="0" fontId="5" fillId="4" borderId="17" xfId="1" applyFont="1" applyFill="1" applyBorder="1" applyAlignment="1">
      <alignment horizontal="center" vertical="center" wrapText="1"/>
    </xf>
    <xf numFmtId="0" fontId="5" fillId="0" borderId="20" xfId="1" applyFont="1" applyBorder="1" applyAlignment="1">
      <alignment horizontal="center" vertical="center" wrapText="1"/>
    </xf>
    <xf numFmtId="0" fontId="1" fillId="0" borderId="25" xfId="1" applyBorder="1"/>
    <xf numFmtId="0" fontId="5" fillId="0" borderId="18" xfId="1" applyFont="1" applyBorder="1" applyAlignment="1">
      <alignment horizontal="center" vertical="center" wrapText="1"/>
    </xf>
    <xf numFmtId="0" fontId="2" fillId="3" borderId="14" xfId="1" applyFont="1" applyFill="1" applyBorder="1" applyAlignment="1">
      <alignment horizontal="left"/>
    </xf>
    <xf numFmtId="0" fontId="1" fillId="0" borderId="15" xfId="1" applyBorder="1"/>
    <xf numFmtId="0" fontId="1" fillId="0" borderId="16" xfId="1" applyBorder="1"/>
    <xf numFmtId="1" fontId="0" fillId="0" borderId="31" xfId="0" applyNumberFormat="1" applyFont="1" applyFill="1" applyBorder="1" applyAlignment="1"/>
    <xf numFmtId="0" fontId="0" fillId="16" borderId="31" xfId="0" applyFont="1" applyFill="1" applyBorder="1" applyAlignment="1">
      <alignment horizontal="right" vertical="top"/>
    </xf>
    <xf numFmtId="0" fontId="0" fillId="0" borderId="5" xfId="0" applyFill="1" applyBorder="1" applyAlignment="1">
      <alignment horizontal="justify" vertical="top" wrapText="1"/>
    </xf>
    <xf numFmtId="0" fontId="0" fillId="16" borderId="5" xfId="0" applyFont="1" applyFill="1" applyBorder="1" applyAlignment="1">
      <alignment vertical="top"/>
    </xf>
    <xf numFmtId="1" fontId="0" fillId="0" borderId="5" xfId="0" applyNumberFormat="1" applyFont="1" applyFill="1" applyBorder="1" applyAlignment="1"/>
    <xf numFmtId="0" fontId="0" fillId="16" borderId="28" xfId="0" applyFont="1" applyFill="1" applyBorder="1" applyAlignment="1">
      <alignment vertical="top"/>
    </xf>
    <xf numFmtId="0" fontId="0" fillId="16" borderId="24" xfId="0" applyFont="1" applyFill="1" applyBorder="1" applyAlignment="1">
      <alignment vertical="top"/>
    </xf>
    <xf numFmtId="0" fontId="1" fillId="0" borderId="19" xfId="1" applyFont="1" applyFill="1" applyBorder="1" applyAlignment="1">
      <alignment vertical="top"/>
    </xf>
    <xf numFmtId="0" fontId="0" fillId="0" borderId="28" xfId="0" applyFont="1" applyFill="1" applyBorder="1" applyAlignment="1">
      <alignment vertical="top"/>
    </xf>
    <xf numFmtId="0" fontId="0" fillId="0" borderId="24" xfId="0" applyFont="1" applyFill="1" applyBorder="1" applyAlignment="1">
      <alignment vertical="top"/>
    </xf>
    <xf numFmtId="0" fontId="0" fillId="17" borderId="28" xfId="0" applyFont="1" applyFill="1" applyBorder="1" applyAlignment="1">
      <alignment horizontal="justify" vertical="top" wrapText="1"/>
    </xf>
    <xf numFmtId="0" fontId="0" fillId="17" borderId="24" xfId="0" applyFont="1" applyFill="1" applyBorder="1" applyAlignment="1">
      <alignment horizontal="justify" vertical="top" wrapText="1"/>
    </xf>
    <xf numFmtId="0" fontId="0" fillId="0" borderId="28" xfId="0" applyFill="1" applyBorder="1" applyAlignment="1">
      <alignment horizontal="justify" vertical="top" wrapText="1"/>
    </xf>
    <xf numFmtId="0" fontId="0" fillId="0" borderId="24" xfId="0" applyFill="1" applyBorder="1" applyAlignment="1">
      <alignment horizontal="justify" vertical="top" wrapText="1"/>
    </xf>
    <xf numFmtId="0" fontId="0" fillId="0" borderId="28" xfId="0" applyFill="1" applyBorder="1" applyAlignment="1">
      <alignment horizontal="center" vertical="top" wrapText="1"/>
    </xf>
    <xf numFmtId="0" fontId="0" fillId="0" borderId="24" xfId="0" applyFill="1" applyBorder="1" applyAlignment="1">
      <alignment horizontal="center" vertical="top" wrapText="1"/>
    </xf>
    <xf numFmtId="0" fontId="0" fillId="0" borderId="19" xfId="0" applyFont="1" applyFill="1" applyBorder="1" applyAlignment="1">
      <alignment vertical="top" wrapText="1"/>
    </xf>
    <xf numFmtId="0" fontId="0" fillId="0" borderId="28" xfId="0" applyFill="1" applyBorder="1" applyAlignment="1">
      <alignment horizontal="center"/>
    </xf>
    <xf numFmtId="0" fontId="0" fillId="0" borderId="24" xfId="0" applyFill="1" applyBorder="1" applyAlignment="1">
      <alignment horizontal="center"/>
    </xf>
    <xf numFmtId="0" fontId="0" fillId="0" borderId="2" xfId="0" applyFill="1" applyBorder="1" applyAlignment="1">
      <alignment horizontal="center" vertical="top" wrapText="1"/>
    </xf>
    <xf numFmtId="0" fontId="0" fillId="16" borderId="2" xfId="0" applyFont="1" applyFill="1" applyBorder="1" applyAlignment="1">
      <alignment vertical="top"/>
    </xf>
    <xf numFmtId="0" fontId="23" fillId="0" borderId="19" xfId="0" applyFont="1" applyFill="1" applyBorder="1" applyAlignment="1">
      <alignment horizontal="justify" vertical="top" wrapText="1"/>
    </xf>
    <xf numFmtId="1" fontId="0" fillId="0" borderId="2" xfId="0" applyNumberFormat="1" applyFont="1" applyFill="1" applyBorder="1" applyAlignment="1"/>
    <xf numFmtId="0" fontId="0" fillId="0" borderId="5" xfId="0" applyFill="1" applyBorder="1" applyAlignment="1">
      <alignment horizontal="center" vertical="top" wrapText="1"/>
    </xf>
    <xf numFmtId="0" fontId="23" fillId="0" borderId="19" xfId="0" applyFont="1" applyFill="1" applyBorder="1" applyAlignment="1">
      <alignment horizontal="center" vertical="top" wrapText="1"/>
    </xf>
    <xf numFmtId="1" fontId="0" fillId="0" borderId="28" xfId="0" applyNumberFormat="1" applyFont="1" applyFill="1" applyBorder="1" applyAlignment="1"/>
    <xf numFmtId="1" fontId="1" fillId="16" borderId="31" xfId="1" applyNumberFormat="1" applyFont="1" applyFill="1" applyBorder="1" applyAlignment="1">
      <alignment vertical="top"/>
    </xf>
    <xf numFmtId="0" fontId="0" fillId="16" borderId="28" xfId="0" applyFill="1" applyBorder="1" applyAlignment="1">
      <alignment horizontal="right" vertical="top"/>
    </xf>
    <xf numFmtId="0" fontId="0" fillId="16" borderId="24" xfId="0" applyFill="1" applyBorder="1" applyAlignment="1">
      <alignment horizontal="right" vertical="top"/>
    </xf>
    <xf numFmtId="9" fontId="1" fillId="16" borderId="31" xfId="1" applyNumberFormat="1" applyFont="1" applyFill="1" applyBorder="1" applyAlignment="1">
      <alignment horizontal="right" vertical="top"/>
    </xf>
    <xf numFmtId="0" fontId="1" fillId="0" borderId="19" xfId="0" applyFont="1" applyFill="1" applyBorder="1" applyAlignment="1">
      <alignment vertical="top" wrapText="1"/>
    </xf>
    <xf numFmtId="0" fontId="23" fillId="0" borderId="19" xfId="0" applyFont="1" applyFill="1" applyBorder="1" applyAlignment="1">
      <alignment vertical="top" wrapText="1"/>
    </xf>
    <xf numFmtId="0" fontId="1" fillId="0" borderId="23" xfId="0" applyFont="1" applyFill="1" applyBorder="1" applyAlignment="1">
      <alignment horizontal="center" vertical="center" wrapText="1"/>
    </xf>
    <xf numFmtId="0" fontId="1" fillId="17" borderId="30" xfId="1" applyFont="1" applyFill="1" applyBorder="1" applyAlignment="1">
      <alignment horizontal="justify" vertical="top" wrapText="1"/>
    </xf>
    <xf numFmtId="0" fontId="1" fillId="0" borderId="28" xfId="1" applyFont="1" applyFill="1" applyBorder="1" applyAlignment="1">
      <alignment horizontal="justify" vertical="top" wrapText="1"/>
    </xf>
    <xf numFmtId="0" fontId="1" fillId="0" borderId="28" xfId="1" applyFont="1" applyFill="1" applyBorder="1" applyAlignment="1">
      <alignment horizontal="center" vertical="top" wrapText="1"/>
    </xf>
    <xf numFmtId="0" fontId="1" fillId="10" borderId="12" xfId="1" applyFont="1" applyFill="1" applyBorder="1" applyAlignment="1">
      <alignment horizontal="center"/>
    </xf>
    <xf numFmtId="0" fontId="1" fillId="0" borderId="13" xfId="1" applyFont="1" applyBorder="1"/>
    <xf numFmtId="0" fontId="1" fillId="0" borderId="12" xfId="1" applyFont="1" applyBorder="1" applyAlignment="1">
      <alignment horizontal="center" vertical="center" wrapText="1"/>
    </xf>
    <xf numFmtId="0" fontId="1" fillId="0" borderId="40" xfId="1" applyFont="1" applyBorder="1"/>
    <xf numFmtId="0" fontId="1" fillId="0" borderId="38" xfId="1" applyFont="1" applyBorder="1" applyAlignment="1">
      <alignment horizontal="left" vertical="center"/>
    </xf>
    <xf numFmtId="0" fontId="1" fillId="0" borderId="41" xfId="1" applyFont="1" applyBorder="1"/>
    <xf numFmtId="0" fontId="1" fillId="0" borderId="42" xfId="1" applyFont="1" applyBorder="1"/>
    <xf numFmtId="0" fontId="5" fillId="0" borderId="38" xfId="1" applyFont="1" applyBorder="1" applyAlignment="1">
      <alignment horizontal="center"/>
    </xf>
    <xf numFmtId="0" fontId="1" fillId="9" borderId="12" xfId="1" applyFont="1" applyFill="1" applyBorder="1" applyAlignment="1">
      <alignment horizontal="center"/>
    </xf>
    <xf numFmtId="0" fontId="1" fillId="0" borderId="43" xfId="1" applyFont="1" applyBorder="1" applyAlignment="1">
      <alignment horizontal="left" vertical="center"/>
    </xf>
    <xf numFmtId="0" fontId="1" fillId="0" borderId="44" xfId="1" applyFont="1" applyBorder="1"/>
    <xf numFmtId="0" fontId="1" fillId="0" borderId="45" xfId="1" applyFont="1" applyBorder="1"/>
    <xf numFmtId="0" fontId="5" fillId="0" borderId="43" xfId="1" applyFont="1" applyBorder="1" applyAlignment="1">
      <alignment horizontal="center"/>
    </xf>
    <xf numFmtId="0" fontId="1" fillId="5" borderId="12" xfId="1" applyFont="1" applyFill="1" applyBorder="1" applyAlignment="1">
      <alignment horizontal="center"/>
    </xf>
    <xf numFmtId="0" fontId="1" fillId="4" borderId="12" xfId="1" applyFont="1" applyFill="1" applyBorder="1" applyAlignment="1">
      <alignment horizontal="center"/>
    </xf>
    <xf numFmtId="0" fontId="5" fillId="9" borderId="14" xfId="1" applyFont="1" applyFill="1" applyBorder="1" applyAlignment="1">
      <alignment horizontal="left" vertical="center" wrapText="1"/>
    </xf>
    <xf numFmtId="0" fontId="1" fillId="0" borderId="15" xfId="1" applyFont="1" applyBorder="1"/>
    <xf numFmtId="0" fontId="1" fillId="0" borderId="39" xfId="1" applyFont="1" applyBorder="1"/>
    <xf numFmtId="0" fontId="1" fillId="0" borderId="11" xfId="1" applyFont="1" applyBorder="1" applyAlignment="1">
      <alignment horizontal="center" vertical="center" wrapText="1"/>
    </xf>
    <xf numFmtId="0" fontId="1" fillId="0" borderId="10" xfId="1" applyFont="1" applyBorder="1"/>
    <xf numFmtId="0" fontId="1" fillId="0" borderId="9" xfId="1" applyFont="1" applyBorder="1"/>
    <xf numFmtId="0" fontId="1" fillId="0" borderId="14" xfId="1" applyFont="1" applyBorder="1"/>
    <xf numFmtId="0" fontId="1" fillId="0" borderId="16" xfId="1" applyFont="1" applyBorder="1"/>
    <xf numFmtId="0" fontId="1" fillId="0" borderId="12" xfId="1" applyFont="1" applyBorder="1" applyAlignment="1">
      <alignment horizontal="left"/>
    </xf>
    <xf numFmtId="0" fontId="5" fillId="0" borderId="12" xfId="1" applyFont="1" applyBorder="1" applyAlignment="1">
      <alignment horizontal="center"/>
    </xf>
    <xf numFmtId="0" fontId="1" fillId="0" borderId="40" xfId="1" applyFont="1" applyBorder="1" applyAlignment="1">
      <alignment horizontal="center"/>
    </xf>
    <xf numFmtId="0" fontId="5" fillId="0" borderId="12" xfId="1" applyFont="1" applyBorder="1" applyAlignment="1">
      <alignment horizontal="left"/>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4" xfId="0" applyFont="1" applyBorder="1" applyAlignment="1">
      <alignment vertical="top"/>
    </xf>
    <xf numFmtId="0" fontId="0" fillId="0" borderId="5" xfId="0" applyBorder="1" applyAlignment="1">
      <alignment vertical="top"/>
    </xf>
    <xf numFmtId="0" fontId="0" fillId="0" borderId="36" xfId="0" applyFont="1" applyBorder="1" applyAlignment="1">
      <alignment vertical="top"/>
    </xf>
    <xf numFmtId="0" fontId="0" fillId="0" borderId="4" xfId="0" applyBorder="1" applyAlignment="1">
      <alignment vertical="top"/>
    </xf>
    <xf numFmtId="0" fontId="0" fillId="0" borderId="2" xfId="0" applyFill="1" applyBorder="1" applyAlignment="1">
      <alignment vertical="top"/>
    </xf>
    <xf numFmtId="0" fontId="0" fillId="0" borderId="5" xfId="0" applyFont="1" applyBorder="1" applyAlignment="1">
      <alignment vertical="top"/>
    </xf>
    <xf numFmtId="0" fontId="0" fillId="0" borderId="2" xfId="0" applyBorder="1" applyAlignment="1">
      <alignment vertical="top"/>
    </xf>
    <xf numFmtId="0" fontId="0" fillId="0" borderId="4" xfId="0" applyFont="1" applyBorder="1" applyAlignment="1">
      <alignment vertical="top"/>
    </xf>
    <xf numFmtId="0" fontId="0" fillId="0" borderId="1" xfId="0" applyBorder="1" applyAlignment="1">
      <alignment vertical="top"/>
    </xf>
    <xf numFmtId="166" fontId="1" fillId="0" borderId="31" xfId="0" applyNumberFormat="1" applyFont="1" applyFill="1" applyBorder="1" applyAlignment="1">
      <alignment vertical="top" wrapText="1"/>
    </xf>
    <xf numFmtId="167" fontId="1" fillId="16" borderId="31" xfId="1" applyNumberFormat="1" applyFont="1" applyFill="1" applyBorder="1" applyAlignment="1">
      <alignment vertical="top"/>
    </xf>
    <xf numFmtId="1" fontId="1" fillId="0" borderId="31" xfId="0" applyNumberFormat="1" applyFont="1" applyFill="1" applyBorder="1" applyAlignment="1">
      <alignment vertical="top" wrapText="1"/>
    </xf>
    <xf numFmtId="166" fontId="1" fillId="0" borderId="28" xfId="1" applyNumberFormat="1" applyFont="1" applyFill="1" applyBorder="1" applyAlignment="1">
      <alignment vertical="top" wrapText="1"/>
    </xf>
    <xf numFmtId="0" fontId="1" fillId="0" borderId="5" xfId="1" applyFont="1" applyFill="1" applyBorder="1" applyAlignment="1">
      <alignment horizontal="justify" vertical="top" wrapText="1"/>
    </xf>
    <xf numFmtId="0" fontId="1" fillId="0" borderId="5" xfId="1" applyFont="1" applyFill="1" applyBorder="1" applyAlignment="1">
      <alignment horizontal="center" vertical="top" wrapText="1"/>
    </xf>
    <xf numFmtId="166" fontId="1" fillId="0" borderId="5" xfId="1" applyNumberFormat="1" applyFont="1" applyFill="1" applyBorder="1" applyAlignment="1">
      <alignment vertical="top" wrapText="1"/>
    </xf>
    <xf numFmtId="0" fontId="0" fillId="0" borderId="34" xfId="0" applyFont="1" applyFill="1" applyBorder="1" applyAlignment="1">
      <alignment horizontal="left" vertical="top" wrapText="1"/>
    </xf>
  </cellXfs>
  <cellStyles count="5">
    <cellStyle name="Comma 2" xfId="2"/>
    <cellStyle name="Normal" xfId="0" builtinId="0"/>
    <cellStyle name="Normal 2" xfId="1"/>
    <cellStyle name="Normal 2 2" xfId="3"/>
    <cellStyle name="Percent 2" xfId="4"/>
  </cellStyles>
  <dxfs count="0"/>
  <tableStyles count="0" defaultTableStyle="TableStyleMedium2" defaultPivotStyle="PivotStyleLight16"/>
  <colors>
    <mruColors>
      <color rgb="FF33CCCC"/>
      <color rgb="FF0000FF"/>
      <color rgb="FFFF5D5D"/>
      <color rgb="FFF5C86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238125</xdr:rowOff>
    </xdr:from>
    <xdr:to>
      <xdr:col>0</xdr:col>
      <xdr:colOff>609600</xdr:colOff>
      <xdr:row>2</xdr:row>
      <xdr:rowOff>38100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38125"/>
          <a:ext cx="9715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F38" sqref="F38"/>
    </sheetView>
  </sheetViews>
  <sheetFormatPr baseColWidth="10" defaultColWidth="9.140625" defaultRowHeight="12.75" x14ac:dyDescent="0.2"/>
  <cols>
    <col min="1" max="1" width="22.140625" style="95" customWidth="1"/>
    <col min="2" max="2" width="18.5703125" style="91" customWidth="1"/>
    <col min="3" max="3" width="24.28515625" style="91" customWidth="1"/>
    <col min="4" max="7" width="9.140625" style="91"/>
    <col min="8" max="8" width="27.5703125" style="91" customWidth="1"/>
    <col min="9" max="256" width="9.140625" style="91"/>
    <col min="257" max="257" width="22.140625" style="91" customWidth="1"/>
    <col min="258" max="258" width="18.5703125" style="91" customWidth="1"/>
    <col min="259" max="259" width="24.28515625" style="91" customWidth="1"/>
    <col min="260" max="263" width="9.140625" style="91"/>
    <col min="264" max="264" width="27.5703125" style="91" customWidth="1"/>
    <col min="265" max="512" width="9.140625" style="91"/>
    <col min="513" max="513" width="22.140625" style="91" customWidth="1"/>
    <col min="514" max="514" width="18.5703125" style="91" customWidth="1"/>
    <col min="515" max="515" width="24.28515625" style="91" customWidth="1"/>
    <col min="516" max="519" width="9.140625" style="91"/>
    <col min="520" max="520" width="27.5703125" style="91" customWidth="1"/>
    <col min="521" max="768" width="9.140625" style="91"/>
    <col min="769" max="769" width="22.140625" style="91" customWidth="1"/>
    <col min="770" max="770" width="18.5703125" style="91" customWidth="1"/>
    <col min="771" max="771" width="24.28515625" style="91" customWidth="1"/>
    <col min="772" max="775" width="9.140625" style="91"/>
    <col min="776" max="776" width="27.5703125" style="91" customWidth="1"/>
    <col min="777" max="1024" width="9.140625" style="91"/>
    <col min="1025" max="1025" width="22.140625" style="91" customWidth="1"/>
    <col min="1026" max="1026" width="18.5703125" style="91" customWidth="1"/>
    <col min="1027" max="1027" width="24.28515625" style="91" customWidth="1"/>
    <col min="1028" max="1031" width="9.140625" style="91"/>
    <col min="1032" max="1032" width="27.5703125" style="91" customWidth="1"/>
    <col min="1033" max="1280" width="9.140625" style="91"/>
    <col min="1281" max="1281" width="22.140625" style="91" customWidth="1"/>
    <col min="1282" max="1282" width="18.5703125" style="91" customWidth="1"/>
    <col min="1283" max="1283" width="24.28515625" style="91" customWidth="1"/>
    <col min="1284" max="1287" width="9.140625" style="91"/>
    <col min="1288" max="1288" width="27.5703125" style="91" customWidth="1"/>
    <col min="1289" max="1536" width="9.140625" style="91"/>
    <col min="1537" max="1537" width="22.140625" style="91" customWidth="1"/>
    <col min="1538" max="1538" width="18.5703125" style="91" customWidth="1"/>
    <col min="1539" max="1539" width="24.28515625" style="91" customWidth="1"/>
    <col min="1540" max="1543" width="9.140625" style="91"/>
    <col min="1544" max="1544" width="27.5703125" style="91" customWidth="1"/>
    <col min="1545" max="1792" width="9.140625" style="91"/>
    <col min="1793" max="1793" width="22.140625" style="91" customWidth="1"/>
    <col min="1794" max="1794" width="18.5703125" style="91" customWidth="1"/>
    <col min="1795" max="1795" width="24.28515625" style="91" customWidth="1"/>
    <col min="1796" max="1799" width="9.140625" style="91"/>
    <col min="1800" max="1800" width="27.5703125" style="91" customWidth="1"/>
    <col min="1801" max="2048" width="9.140625" style="91"/>
    <col min="2049" max="2049" width="22.140625" style="91" customWidth="1"/>
    <col min="2050" max="2050" width="18.5703125" style="91" customWidth="1"/>
    <col min="2051" max="2051" width="24.28515625" style="91" customWidth="1"/>
    <col min="2052" max="2055" width="9.140625" style="91"/>
    <col min="2056" max="2056" width="27.5703125" style="91" customWidth="1"/>
    <col min="2057" max="2304" width="9.140625" style="91"/>
    <col min="2305" max="2305" width="22.140625" style="91" customWidth="1"/>
    <col min="2306" max="2306" width="18.5703125" style="91" customWidth="1"/>
    <col min="2307" max="2307" width="24.28515625" style="91" customWidth="1"/>
    <col min="2308" max="2311" width="9.140625" style="91"/>
    <col min="2312" max="2312" width="27.5703125" style="91" customWidth="1"/>
    <col min="2313" max="2560" width="9.140625" style="91"/>
    <col min="2561" max="2561" width="22.140625" style="91" customWidth="1"/>
    <col min="2562" max="2562" width="18.5703125" style="91" customWidth="1"/>
    <col min="2563" max="2563" width="24.28515625" style="91" customWidth="1"/>
    <col min="2564" max="2567" width="9.140625" style="91"/>
    <col min="2568" max="2568" width="27.5703125" style="91" customWidth="1"/>
    <col min="2569" max="2816" width="9.140625" style="91"/>
    <col min="2817" max="2817" width="22.140625" style="91" customWidth="1"/>
    <col min="2818" max="2818" width="18.5703125" style="91" customWidth="1"/>
    <col min="2819" max="2819" width="24.28515625" style="91" customWidth="1"/>
    <col min="2820" max="2823" width="9.140625" style="91"/>
    <col min="2824" max="2824" width="27.5703125" style="91" customWidth="1"/>
    <col min="2825" max="3072" width="9.140625" style="91"/>
    <col min="3073" max="3073" width="22.140625" style="91" customWidth="1"/>
    <col min="3074" max="3074" width="18.5703125" style="91" customWidth="1"/>
    <col min="3075" max="3075" width="24.28515625" style="91" customWidth="1"/>
    <col min="3076" max="3079" width="9.140625" style="91"/>
    <col min="3080" max="3080" width="27.5703125" style="91" customWidth="1"/>
    <col min="3081" max="3328" width="9.140625" style="91"/>
    <col min="3329" max="3329" width="22.140625" style="91" customWidth="1"/>
    <col min="3330" max="3330" width="18.5703125" style="91" customWidth="1"/>
    <col min="3331" max="3331" width="24.28515625" style="91" customWidth="1"/>
    <col min="3332" max="3335" width="9.140625" style="91"/>
    <col min="3336" max="3336" width="27.5703125" style="91" customWidth="1"/>
    <col min="3337" max="3584" width="9.140625" style="91"/>
    <col min="3585" max="3585" width="22.140625" style="91" customWidth="1"/>
    <col min="3586" max="3586" width="18.5703125" style="91" customWidth="1"/>
    <col min="3587" max="3587" width="24.28515625" style="91" customWidth="1"/>
    <col min="3588" max="3591" width="9.140625" style="91"/>
    <col min="3592" max="3592" width="27.5703125" style="91" customWidth="1"/>
    <col min="3593" max="3840" width="9.140625" style="91"/>
    <col min="3841" max="3841" width="22.140625" style="91" customWidth="1"/>
    <col min="3842" max="3842" width="18.5703125" style="91" customWidth="1"/>
    <col min="3843" max="3843" width="24.28515625" style="91" customWidth="1"/>
    <col min="3844" max="3847" width="9.140625" style="91"/>
    <col min="3848" max="3848" width="27.5703125" style="91" customWidth="1"/>
    <col min="3849" max="4096" width="9.140625" style="91"/>
    <col min="4097" max="4097" width="22.140625" style="91" customWidth="1"/>
    <col min="4098" max="4098" width="18.5703125" style="91" customWidth="1"/>
    <col min="4099" max="4099" width="24.28515625" style="91" customWidth="1"/>
    <col min="4100" max="4103" width="9.140625" style="91"/>
    <col min="4104" max="4104" width="27.5703125" style="91" customWidth="1"/>
    <col min="4105" max="4352" width="9.140625" style="91"/>
    <col min="4353" max="4353" width="22.140625" style="91" customWidth="1"/>
    <col min="4354" max="4354" width="18.5703125" style="91" customWidth="1"/>
    <col min="4355" max="4355" width="24.28515625" style="91" customWidth="1"/>
    <col min="4356" max="4359" width="9.140625" style="91"/>
    <col min="4360" max="4360" width="27.5703125" style="91" customWidth="1"/>
    <col min="4361" max="4608" width="9.140625" style="91"/>
    <col min="4609" max="4609" width="22.140625" style="91" customWidth="1"/>
    <col min="4610" max="4610" width="18.5703125" style="91" customWidth="1"/>
    <col min="4611" max="4611" width="24.28515625" style="91" customWidth="1"/>
    <col min="4612" max="4615" width="9.140625" style="91"/>
    <col min="4616" max="4616" width="27.5703125" style="91" customWidth="1"/>
    <col min="4617" max="4864" width="9.140625" style="91"/>
    <col min="4865" max="4865" width="22.140625" style="91" customWidth="1"/>
    <col min="4866" max="4866" width="18.5703125" style="91" customWidth="1"/>
    <col min="4867" max="4867" width="24.28515625" style="91" customWidth="1"/>
    <col min="4868" max="4871" width="9.140625" style="91"/>
    <col min="4872" max="4872" width="27.5703125" style="91" customWidth="1"/>
    <col min="4873" max="5120" width="9.140625" style="91"/>
    <col min="5121" max="5121" width="22.140625" style="91" customWidth="1"/>
    <col min="5122" max="5122" width="18.5703125" style="91" customWidth="1"/>
    <col min="5123" max="5123" width="24.28515625" style="91" customWidth="1"/>
    <col min="5124" max="5127" width="9.140625" style="91"/>
    <col min="5128" max="5128" width="27.5703125" style="91" customWidth="1"/>
    <col min="5129" max="5376" width="9.140625" style="91"/>
    <col min="5377" max="5377" width="22.140625" style="91" customWidth="1"/>
    <col min="5378" max="5378" width="18.5703125" style="91" customWidth="1"/>
    <col min="5379" max="5379" width="24.28515625" style="91" customWidth="1"/>
    <col min="5380" max="5383" width="9.140625" style="91"/>
    <col min="5384" max="5384" width="27.5703125" style="91" customWidth="1"/>
    <col min="5385" max="5632" width="9.140625" style="91"/>
    <col min="5633" max="5633" width="22.140625" style="91" customWidth="1"/>
    <col min="5634" max="5634" width="18.5703125" style="91" customWidth="1"/>
    <col min="5635" max="5635" width="24.28515625" style="91" customWidth="1"/>
    <col min="5636" max="5639" width="9.140625" style="91"/>
    <col min="5640" max="5640" width="27.5703125" style="91" customWidth="1"/>
    <col min="5641" max="5888" width="9.140625" style="91"/>
    <col min="5889" max="5889" width="22.140625" style="91" customWidth="1"/>
    <col min="5890" max="5890" width="18.5703125" style="91" customWidth="1"/>
    <col min="5891" max="5891" width="24.28515625" style="91" customWidth="1"/>
    <col min="5892" max="5895" width="9.140625" style="91"/>
    <col min="5896" max="5896" width="27.5703125" style="91" customWidth="1"/>
    <col min="5897" max="6144" width="9.140625" style="91"/>
    <col min="6145" max="6145" width="22.140625" style="91" customWidth="1"/>
    <col min="6146" max="6146" width="18.5703125" style="91" customWidth="1"/>
    <col min="6147" max="6147" width="24.28515625" style="91" customWidth="1"/>
    <col min="6148" max="6151" width="9.140625" style="91"/>
    <col min="6152" max="6152" width="27.5703125" style="91" customWidth="1"/>
    <col min="6153" max="6400" width="9.140625" style="91"/>
    <col min="6401" max="6401" width="22.140625" style="91" customWidth="1"/>
    <col min="6402" max="6402" width="18.5703125" style="91" customWidth="1"/>
    <col min="6403" max="6403" width="24.28515625" style="91" customWidth="1"/>
    <col min="6404" max="6407" width="9.140625" style="91"/>
    <col min="6408" max="6408" width="27.5703125" style="91" customWidth="1"/>
    <col min="6409" max="6656" width="9.140625" style="91"/>
    <col min="6657" max="6657" width="22.140625" style="91" customWidth="1"/>
    <col min="6658" max="6658" width="18.5703125" style="91" customWidth="1"/>
    <col min="6659" max="6659" width="24.28515625" style="91" customWidth="1"/>
    <col min="6660" max="6663" width="9.140625" style="91"/>
    <col min="6664" max="6664" width="27.5703125" style="91" customWidth="1"/>
    <col min="6665" max="6912" width="9.140625" style="91"/>
    <col min="6913" max="6913" width="22.140625" style="91" customWidth="1"/>
    <col min="6914" max="6914" width="18.5703125" style="91" customWidth="1"/>
    <col min="6915" max="6915" width="24.28515625" style="91" customWidth="1"/>
    <col min="6916" max="6919" width="9.140625" style="91"/>
    <col min="6920" max="6920" width="27.5703125" style="91" customWidth="1"/>
    <col min="6921" max="7168" width="9.140625" style="91"/>
    <col min="7169" max="7169" width="22.140625" style="91" customWidth="1"/>
    <col min="7170" max="7170" width="18.5703125" style="91" customWidth="1"/>
    <col min="7171" max="7171" width="24.28515625" style="91" customWidth="1"/>
    <col min="7172" max="7175" width="9.140625" style="91"/>
    <col min="7176" max="7176" width="27.5703125" style="91" customWidth="1"/>
    <col min="7177" max="7424" width="9.140625" style="91"/>
    <col min="7425" max="7425" width="22.140625" style="91" customWidth="1"/>
    <col min="7426" max="7426" width="18.5703125" style="91" customWidth="1"/>
    <col min="7427" max="7427" width="24.28515625" style="91" customWidth="1"/>
    <col min="7428" max="7431" width="9.140625" style="91"/>
    <col min="7432" max="7432" width="27.5703125" style="91" customWidth="1"/>
    <col min="7433" max="7680" width="9.140625" style="91"/>
    <col min="7681" max="7681" width="22.140625" style="91" customWidth="1"/>
    <col min="7682" max="7682" width="18.5703125" style="91" customWidth="1"/>
    <col min="7683" max="7683" width="24.28515625" style="91" customWidth="1"/>
    <col min="7684" max="7687" width="9.140625" style="91"/>
    <col min="7688" max="7688" width="27.5703125" style="91" customWidth="1"/>
    <col min="7689" max="7936" width="9.140625" style="91"/>
    <col min="7937" max="7937" width="22.140625" style="91" customWidth="1"/>
    <col min="7938" max="7938" width="18.5703125" style="91" customWidth="1"/>
    <col min="7939" max="7939" width="24.28515625" style="91" customWidth="1"/>
    <col min="7940" max="7943" width="9.140625" style="91"/>
    <col min="7944" max="7944" width="27.5703125" style="91" customWidth="1"/>
    <col min="7945" max="8192" width="9.140625" style="91"/>
    <col min="8193" max="8193" width="22.140625" style="91" customWidth="1"/>
    <col min="8194" max="8194" width="18.5703125" style="91" customWidth="1"/>
    <col min="8195" max="8195" width="24.28515625" style="91" customWidth="1"/>
    <col min="8196" max="8199" width="9.140625" style="91"/>
    <col min="8200" max="8200" width="27.5703125" style="91" customWidth="1"/>
    <col min="8201" max="8448" width="9.140625" style="91"/>
    <col min="8449" max="8449" width="22.140625" style="91" customWidth="1"/>
    <col min="8450" max="8450" width="18.5703125" style="91" customWidth="1"/>
    <col min="8451" max="8451" width="24.28515625" style="91" customWidth="1"/>
    <col min="8452" max="8455" width="9.140625" style="91"/>
    <col min="8456" max="8456" width="27.5703125" style="91" customWidth="1"/>
    <col min="8457" max="8704" width="9.140625" style="91"/>
    <col min="8705" max="8705" width="22.140625" style="91" customWidth="1"/>
    <col min="8706" max="8706" width="18.5703125" style="91" customWidth="1"/>
    <col min="8707" max="8707" width="24.28515625" style="91" customWidth="1"/>
    <col min="8708" max="8711" width="9.140625" style="91"/>
    <col min="8712" max="8712" width="27.5703125" style="91" customWidth="1"/>
    <col min="8713" max="8960" width="9.140625" style="91"/>
    <col min="8961" max="8961" width="22.140625" style="91" customWidth="1"/>
    <col min="8962" max="8962" width="18.5703125" style="91" customWidth="1"/>
    <col min="8963" max="8963" width="24.28515625" style="91" customWidth="1"/>
    <col min="8964" max="8967" width="9.140625" style="91"/>
    <col min="8968" max="8968" width="27.5703125" style="91" customWidth="1"/>
    <col min="8969" max="9216" width="9.140625" style="91"/>
    <col min="9217" max="9217" width="22.140625" style="91" customWidth="1"/>
    <col min="9218" max="9218" width="18.5703125" style="91" customWidth="1"/>
    <col min="9219" max="9219" width="24.28515625" style="91" customWidth="1"/>
    <col min="9220" max="9223" width="9.140625" style="91"/>
    <col min="9224" max="9224" width="27.5703125" style="91" customWidth="1"/>
    <col min="9225" max="9472" width="9.140625" style="91"/>
    <col min="9473" max="9473" width="22.140625" style="91" customWidth="1"/>
    <col min="9474" max="9474" width="18.5703125" style="91" customWidth="1"/>
    <col min="9475" max="9475" width="24.28515625" style="91" customWidth="1"/>
    <col min="9476" max="9479" width="9.140625" style="91"/>
    <col min="9480" max="9480" width="27.5703125" style="91" customWidth="1"/>
    <col min="9481" max="9728" width="9.140625" style="91"/>
    <col min="9729" max="9729" width="22.140625" style="91" customWidth="1"/>
    <col min="9730" max="9730" width="18.5703125" style="91" customWidth="1"/>
    <col min="9731" max="9731" width="24.28515625" style="91" customWidth="1"/>
    <col min="9732" max="9735" width="9.140625" style="91"/>
    <col min="9736" max="9736" width="27.5703125" style="91" customWidth="1"/>
    <col min="9737" max="9984" width="9.140625" style="91"/>
    <col min="9985" max="9985" width="22.140625" style="91" customWidth="1"/>
    <col min="9986" max="9986" width="18.5703125" style="91" customWidth="1"/>
    <col min="9987" max="9987" width="24.28515625" style="91" customWidth="1"/>
    <col min="9988" max="9991" width="9.140625" style="91"/>
    <col min="9992" max="9992" width="27.5703125" style="91" customWidth="1"/>
    <col min="9993" max="10240" width="9.140625" style="91"/>
    <col min="10241" max="10241" width="22.140625" style="91" customWidth="1"/>
    <col min="10242" max="10242" width="18.5703125" style="91" customWidth="1"/>
    <col min="10243" max="10243" width="24.28515625" style="91" customWidth="1"/>
    <col min="10244" max="10247" width="9.140625" style="91"/>
    <col min="10248" max="10248" width="27.5703125" style="91" customWidth="1"/>
    <col min="10249" max="10496" width="9.140625" style="91"/>
    <col min="10497" max="10497" width="22.140625" style="91" customWidth="1"/>
    <col min="10498" max="10498" width="18.5703125" style="91" customWidth="1"/>
    <col min="10499" max="10499" width="24.28515625" style="91" customWidth="1"/>
    <col min="10500" max="10503" width="9.140625" style="91"/>
    <col min="10504" max="10504" width="27.5703125" style="91" customWidth="1"/>
    <col min="10505" max="10752" width="9.140625" style="91"/>
    <col min="10753" max="10753" width="22.140625" style="91" customWidth="1"/>
    <col min="10754" max="10754" width="18.5703125" style="91" customWidth="1"/>
    <col min="10755" max="10755" width="24.28515625" style="91" customWidth="1"/>
    <col min="10756" max="10759" width="9.140625" style="91"/>
    <col min="10760" max="10760" width="27.5703125" style="91" customWidth="1"/>
    <col min="10761" max="11008" width="9.140625" style="91"/>
    <col min="11009" max="11009" width="22.140625" style="91" customWidth="1"/>
    <col min="11010" max="11010" width="18.5703125" style="91" customWidth="1"/>
    <col min="11011" max="11011" width="24.28515625" style="91" customWidth="1"/>
    <col min="11012" max="11015" width="9.140625" style="91"/>
    <col min="11016" max="11016" width="27.5703125" style="91" customWidth="1"/>
    <col min="11017" max="11264" width="9.140625" style="91"/>
    <col min="11265" max="11265" width="22.140625" style="91" customWidth="1"/>
    <col min="11266" max="11266" width="18.5703125" style="91" customWidth="1"/>
    <col min="11267" max="11267" width="24.28515625" style="91" customWidth="1"/>
    <col min="11268" max="11271" width="9.140625" style="91"/>
    <col min="11272" max="11272" width="27.5703125" style="91" customWidth="1"/>
    <col min="11273" max="11520" width="9.140625" style="91"/>
    <col min="11521" max="11521" width="22.140625" style="91" customWidth="1"/>
    <col min="11522" max="11522" width="18.5703125" style="91" customWidth="1"/>
    <col min="11523" max="11523" width="24.28515625" style="91" customWidth="1"/>
    <col min="11524" max="11527" width="9.140625" style="91"/>
    <col min="11528" max="11528" width="27.5703125" style="91" customWidth="1"/>
    <col min="11529" max="11776" width="9.140625" style="91"/>
    <col min="11777" max="11777" width="22.140625" style="91" customWidth="1"/>
    <col min="11778" max="11778" width="18.5703125" style="91" customWidth="1"/>
    <col min="11779" max="11779" width="24.28515625" style="91" customWidth="1"/>
    <col min="11780" max="11783" width="9.140625" style="91"/>
    <col min="11784" max="11784" width="27.5703125" style="91" customWidth="1"/>
    <col min="11785" max="12032" width="9.140625" style="91"/>
    <col min="12033" max="12033" width="22.140625" style="91" customWidth="1"/>
    <col min="12034" max="12034" width="18.5703125" style="91" customWidth="1"/>
    <col min="12035" max="12035" width="24.28515625" style="91" customWidth="1"/>
    <col min="12036" max="12039" width="9.140625" style="91"/>
    <col min="12040" max="12040" width="27.5703125" style="91" customWidth="1"/>
    <col min="12041" max="12288" width="9.140625" style="91"/>
    <col min="12289" max="12289" width="22.140625" style="91" customWidth="1"/>
    <col min="12290" max="12290" width="18.5703125" style="91" customWidth="1"/>
    <col min="12291" max="12291" width="24.28515625" style="91" customWidth="1"/>
    <col min="12292" max="12295" width="9.140625" style="91"/>
    <col min="12296" max="12296" width="27.5703125" style="91" customWidth="1"/>
    <col min="12297" max="12544" width="9.140625" style="91"/>
    <col min="12545" max="12545" width="22.140625" style="91" customWidth="1"/>
    <col min="12546" max="12546" width="18.5703125" style="91" customWidth="1"/>
    <col min="12547" max="12547" width="24.28515625" style="91" customWidth="1"/>
    <col min="12548" max="12551" width="9.140625" style="91"/>
    <col min="12552" max="12552" width="27.5703125" style="91" customWidth="1"/>
    <col min="12553" max="12800" width="9.140625" style="91"/>
    <col min="12801" max="12801" width="22.140625" style="91" customWidth="1"/>
    <col min="12802" max="12802" width="18.5703125" style="91" customWidth="1"/>
    <col min="12803" max="12803" width="24.28515625" style="91" customWidth="1"/>
    <col min="12804" max="12807" width="9.140625" style="91"/>
    <col min="12808" max="12808" width="27.5703125" style="91" customWidth="1"/>
    <col min="12809" max="13056" width="9.140625" style="91"/>
    <col min="13057" max="13057" width="22.140625" style="91" customWidth="1"/>
    <col min="13058" max="13058" width="18.5703125" style="91" customWidth="1"/>
    <col min="13059" max="13059" width="24.28515625" style="91" customWidth="1"/>
    <col min="13060" max="13063" width="9.140625" style="91"/>
    <col min="13064" max="13064" width="27.5703125" style="91" customWidth="1"/>
    <col min="13065" max="13312" width="9.140625" style="91"/>
    <col min="13313" max="13313" width="22.140625" style="91" customWidth="1"/>
    <col min="13314" max="13314" width="18.5703125" style="91" customWidth="1"/>
    <col min="13315" max="13315" width="24.28515625" style="91" customWidth="1"/>
    <col min="13316" max="13319" width="9.140625" style="91"/>
    <col min="13320" max="13320" width="27.5703125" style="91" customWidth="1"/>
    <col min="13321" max="13568" width="9.140625" style="91"/>
    <col min="13569" max="13569" width="22.140625" style="91" customWidth="1"/>
    <col min="13570" max="13570" width="18.5703125" style="91" customWidth="1"/>
    <col min="13571" max="13571" width="24.28515625" style="91" customWidth="1"/>
    <col min="13572" max="13575" width="9.140625" style="91"/>
    <col min="13576" max="13576" width="27.5703125" style="91" customWidth="1"/>
    <col min="13577" max="13824" width="9.140625" style="91"/>
    <col min="13825" max="13825" width="22.140625" style="91" customWidth="1"/>
    <col min="13826" max="13826" width="18.5703125" style="91" customWidth="1"/>
    <col min="13827" max="13827" width="24.28515625" style="91" customWidth="1"/>
    <col min="13828" max="13831" width="9.140625" style="91"/>
    <col min="13832" max="13832" width="27.5703125" style="91" customWidth="1"/>
    <col min="13833" max="14080" width="9.140625" style="91"/>
    <col min="14081" max="14081" width="22.140625" style="91" customWidth="1"/>
    <col min="14082" max="14082" width="18.5703125" style="91" customWidth="1"/>
    <col min="14083" max="14083" width="24.28515625" style="91" customWidth="1"/>
    <col min="14084" max="14087" width="9.140625" style="91"/>
    <col min="14088" max="14088" width="27.5703125" style="91" customWidth="1"/>
    <col min="14089" max="14336" width="9.140625" style="91"/>
    <col min="14337" max="14337" width="22.140625" style="91" customWidth="1"/>
    <col min="14338" max="14338" width="18.5703125" style="91" customWidth="1"/>
    <col min="14339" max="14339" width="24.28515625" style="91" customWidth="1"/>
    <col min="14340" max="14343" width="9.140625" style="91"/>
    <col min="14344" max="14344" width="27.5703125" style="91" customWidth="1"/>
    <col min="14345" max="14592" width="9.140625" style="91"/>
    <col min="14593" max="14593" width="22.140625" style="91" customWidth="1"/>
    <col min="14594" max="14594" width="18.5703125" style="91" customWidth="1"/>
    <col min="14595" max="14595" width="24.28515625" style="91" customWidth="1"/>
    <col min="14596" max="14599" width="9.140625" style="91"/>
    <col min="14600" max="14600" width="27.5703125" style="91" customWidth="1"/>
    <col min="14601" max="14848" width="9.140625" style="91"/>
    <col min="14849" max="14849" width="22.140625" style="91" customWidth="1"/>
    <col min="14850" max="14850" width="18.5703125" style="91" customWidth="1"/>
    <col min="14851" max="14851" width="24.28515625" style="91" customWidth="1"/>
    <col min="14852" max="14855" width="9.140625" style="91"/>
    <col min="14856" max="14856" width="27.5703125" style="91" customWidth="1"/>
    <col min="14857" max="15104" width="9.140625" style="91"/>
    <col min="15105" max="15105" width="22.140625" style="91" customWidth="1"/>
    <col min="15106" max="15106" width="18.5703125" style="91" customWidth="1"/>
    <col min="15107" max="15107" width="24.28515625" style="91" customWidth="1"/>
    <col min="15108" max="15111" width="9.140625" style="91"/>
    <col min="15112" max="15112" width="27.5703125" style="91" customWidth="1"/>
    <col min="15113" max="15360" width="9.140625" style="91"/>
    <col min="15361" max="15361" width="22.140625" style="91" customWidth="1"/>
    <col min="15362" max="15362" width="18.5703125" style="91" customWidth="1"/>
    <col min="15363" max="15363" width="24.28515625" style="91" customWidth="1"/>
    <col min="15364" max="15367" width="9.140625" style="91"/>
    <col min="15368" max="15368" width="27.5703125" style="91" customWidth="1"/>
    <col min="15369" max="15616" width="9.140625" style="91"/>
    <col min="15617" max="15617" width="22.140625" style="91" customWidth="1"/>
    <col min="15618" max="15618" width="18.5703125" style="91" customWidth="1"/>
    <col min="15619" max="15619" width="24.28515625" style="91" customWidth="1"/>
    <col min="15620" max="15623" width="9.140625" style="91"/>
    <col min="15624" max="15624" width="27.5703125" style="91" customWidth="1"/>
    <col min="15625" max="15872" width="9.140625" style="91"/>
    <col min="15873" max="15873" width="22.140625" style="91" customWidth="1"/>
    <col min="15874" max="15874" width="18.5703125" style="91" customWidth="1"/>
    <col min="15875" max="15875" width="24.28515625" style="91" customWidth="1"/>
    <col min="15876" max="15879" width="9.140625" style="91"/>
    <col min="15880" max="15880" width="27.5703125" style="91" customWidth="1"/>
    <col min="15881" max="16128" width="9.140625" style="91"/>
    <col min="16129" max="16129" width="22.140625" style="91" customWidth="1"/>
    <col min="16130" max="16130" width="18.5703125" style="91" customWidth="1"/>
    <col min="16131" max="16131" width="24.28515625" style="91" customWidth="1"/>
    <col min="16132" max="16135" width="9.140625" style="91"/>
    <col min="16136" max="16136" width="27.5703125" style="91" customWidth="1"/>
    <col min="16137" max="16384" width="9.140625" style="91"/>
  </cols>
  <sheetData>
    <row r="1" spans="1:8" s="87" customFormat="1" ht="28.5" customHeight="1" x14ac:dyDescent="0.2">
      <c r="A1" s="225"/>
      <c r="B1" s="226" t="s">
        <v>157</v>
      </c>
      <c r="C1" s="226"/>
      <c r="D1" s="227"/>
      <c r="E1" s="227"/>
      <c r="F1" s="227"/>
      <c r="G1" s="227"/>
      <c r="H1" s="86" t="s">
        <v>158</v>
      </c>
    </row>
    <row r="2" spans="1:8" s="87" customFormat="1" ht="32.25" customHeight="1" x14ac:dyDescent="0.25">
      <c r="A2" s="225"/>
      <c r="B2" s="226" t="s">
        <v>159</v>
      </c>
      <c r="C2" s="226"/>
      <c r="D2" s="227"/>
      <c r="E2" s="227"/>
      <c r="F2" s="227"/>
      <c r="G2" s="227"/>
      <c r="H2" s="88" t="s">
        <v>160</v>
      </c>
    </row>
    <row r="3" spans="1:8" s="87" customFormat="1" ht="32.25" customHeight="1" x14ac:dyDescent="0.2">
      <c r="A3" s="225"/>
      <c r="B3" s="228" t="s">
        <v>161</v>
      </c>
      <c r="C3" s="229"/>
      <c r="D3" s="229"/>
      <c r="E3" s="230" t="s">
        <v>162</v>
      </c>
      <c r="F3" s="230"/>
      <c r="G3" s="231"/>
      <c r="H3" s="89" t="s">
        <v>163</v>
      </c>
    </row>
    <row r="4" spans="1:8" s="87" customFormat="1" ht="15" x14ac:dyDescent="0.25">
      <c r="A4" s="219"/>
      <c r="B4" s="219"/>
      <c r="C4" s="219"/>
    </row>
    <row r="5" spans="1:8" ht="15.75" thickBot="1" x14ac:dyDescent="0.3">
      <c r="A5" s="90"/>
      <c r="B5" s="87"/>
      <c r="C5" s="87"/>
      <c r="D5" s="87"/>
      <c r="E5" s="87"/>
      <c r="F5" s="87"/>
      <c r="G5" s="87"/>
      <c r="H5" s="87"/>
    </row>
    <row r="6" spans="1:8" ht="15" x14ac:dyDescent="0.2">
      <c r="A6" s="234" t="s">
        <v>167</v>
      </c>
      <c r="B6" s="235"/>
      <c r="C6" s="235"/>
      <c r="D6" s="235"/>
      <c r="E6" s="235" t="s">
        <v>369</v>
      </c>
      <c r="F6" s="235"/>
      <c r="G6" s="235"/>
      <c r="H6" s="236"/>
    </row>
    <row r="7" spans="1:8" ht="15" x14ac:dyDescent="0.2">
      <c r="A7" s="237" t="s">
        <v>168</v>
      </c>
      <c r="B7" s="238"/>
      <c r="C7" s="238"/>
      <c r="D7" s="238"/>
      <c r="E7" s="238" t="s">
        <v>369</v>
      </c>
      <c r="F7" s="238"/>
      <c r="G7" s="238"/>
      <c r="H7" s="239"/>
    </row>
    <row r="8" spans="1:8" ht="15.75" thickBot="1" x14ac:dyDescent="0.25">
      <c r="A8" s="240" t="s">
        <v>368</v>
      </c>
      <c r="B8" s="241"/>
      <c r="C8" s="241"/>
      <c r="D8" s="241"/>
      <c r="E8" s="241"/>
      <c r="F8" s="241"/>
      <c r="G8" s="241"/>
      <c r="H8" s="242"/>
    </row>
    <row r="9" spans="1:8" x14ac:dyDescent="0.2">
      <c r="A9" s="96"/>
      <c r="B9" s="92"/>
      <c r="C9" s="92"/>
      <c r="D9" s="92"/>
      <c r="E9" s="93"/>
      <c r="F9" s="61"/>
      <c r="G9" s="61"/>
      <c r="H9" s="62"/>
    </row>
    <row r="10" spans="1:8" ht="15" x14ac:dyDescent="0.25">
      <c r="A10" s="97" t="s">
        <v>169</v>
      </c>
      <c r="B10" s="98"/>
      <c r="C10" s="98"/>
      <c r="D10" s="61"/>
      <c r="E10" s="61"/>
      <c r="F10" s="61"/>
      <c r="G10" s="61"/>
      <c r="H10" s="62"/>
    </row>
    <row r="11" spans="1:8" ht="14.25" x14ac:dyDescent="0.2">
      <c r="A11" s="222"/>
      <c r="B11" s="223"/>
      <c r="C11" s="223"/>
      <c r="D11" s="61"/>
      <c r="E11" s="61"/>
      <c r="F11" s="61"/>
      <c r="G11" s="61"/>
      <c r="H11" s="62"/>
    </row>
    <row r="12" spans="1:8" ht="14.25" x14ac:dyDescent="0.2">
      <c r="A12" s="99"/>
      <c r="B12" s="100"/>
      <c r="C12" s="100"/>
      <c r="D12" s="61"/>
      <c r="E12" s="61"/>
      <c r="F12" s="61"/>
      <c r="G12" s="61"/>
      <c r="H12" s="62"/>
    </row>
    <row r="13" spans="1:8" ht="15" x14ac:dyDescent="0.25">
      <c r="A13" s="243" t="s">
        <v>164</v>
      </c>
      <c r="B13" s="244"/>
      <c r="C13" s="244"/>
      <c r="D13" s="61"/>
      <c r="E13" s="61"/>
      <c r="F13" s="61"/>
      <c r="G13" s="61"/>
      <c r="H13" s="62"/>
    </row>
    <row r="14" spans="1:8" ht="14.25" x14ac:dyDescent="0.2">
      <c r="A14" s="99"/>
      <c r="B14" s="100"/>
      <c r="C14" s="100"/>
      <c r="D14" s="61"/>
      <c r="E14" s="61"/>
      <c r="F14" s="61"/>
      <c r="G14" s="61"/>
      <c r="H14" s="62"/>
    </row>
    <row r="15" spans="1:8" ht="39" customHeight="1" x14ac:dyDescent="0.2">
      <c r="A15" s="232" t="s">
        <v>364</v>
      </c>
      <c r="B15" s="233"/>
      <c r="C15" s="233"/>
      <c r="D15" s="233"/>
      <c r="E15" s="233"/>
      <c r="F15" s="233"/>
      <c r="G15" s="233"/>
      <c r="H15" s="245"/>
    </row>
    <row r="16" spans="1:8" ht="14.25" x14ac:dyDescent="0.2">
      <c r="A16" s="222"/>
      <c r="B16" s="223"/>
      <c r="C16" s="223"/>
      <c r="D16" s="223"/>
      <c r="E16" s="223"/>
      <c r="F16" s="223"/>
      <c r="G16" s="223"/>
      <c r="H16" s="224"/>
    </row>
    <row r="17" spans="1:8" ht="15" x14ac:dyDescent="0.25">
      <c r="A17" s="243" t="s">
        <v>113</v>
      </c>
      <c r="B17" s="244"/>
      <c r="C17" s="244"/>
      <c r="D17" s="61"/>
      <c r="E17" s="61"/>
      <c r="F17" s="61"/>
      <c r="G17" s="61"/>
      <c r="H17" s="62"/>
    </row>
    <row r="18" spans="1:8" ht="14.25" x14ac:dyDescent="0.2">
      <c r="A18" s="99"/>
      <c r="B18" s="100"/>
      <c r="C18" s="100"/>
      <c r="D18" s="61"/>
      <c r="E18" s="61"/>
      <c r="F18" s="61"/>
      <c r="G18" s="61"/>
      <c r="H18" s="62"/>
    </row>
    <row r="19" spans="1:8" ht="14.25" x14ac:dyDescent="0.2">
      <c r="A19" s="99"/>
      <c r="B19" s="100"/>
      <c r="C19" s="100"/>
      <c r="D19" s="61"/>
      <c r="E19" s="61"/>
      <c r="F19" s="61"/>
      <c r="G19" s="61"/>
      <c r="H19" s="62"/>
    </row>
    <row r="20" spans="1:8" ht="132.75" customHeight="1" x14ac:dyDescent="0.2">
      <c r="A20" s="220" t="s">
        <v>170</v>
      </c>
      <c r="B20" s="220"/>
      <c r="C20" s="220"/>
      <c r="D20" s="220"/>
      <c r="E20" s="220"/>
      <c r="F20" s="220"/>
      <c r="G20" s="220"/>
      <c r="H20" s="220"/>
    </row>
    <row r="21" spans="1:8" ht="14.25" x14ac:dyDescent="0.2">
      <c r="A21" s="221" t="s">
        <v>171</v>
      </c>
      <c r="B21" s="221"/>
      <c r="C21" s="221"/>
      <c r="D21" s="221"/>
      <c r="E21" s="221"/>
      <c r="F21" s="221"/>
      <c r="G21" s="221"/>
      <c r="H21" s="221"/>
    </row>
    <row r="22" spans="1:8" ht="14.25" x14ac:dyDescent="0.2">
      <c r="A22" s="221" t="s">
        <v>172</v>
      </c>
      <c r="B22" s="221"/>
      <c r="C22" s="221"/>
      <c r="D22" s="221"/>
      <c r="E22" s="221"/>
      <c r="F22" s="221"/>
      <c r="G22" s="221"/>
      <c r="H22" s="221"/>
    </row>
    <row r="23" spans="1:8" ht="15" customHeight="1" x14ac:dyDescent="0.2">
      <c r="A23" s="246" t="s">
        <v>173</v>
      </c>
      <c r="B23" s="246"/>
      <c r="C23" s="246"/>
      <c r="D23" s="246"/>
      <c r="E23" s="246"/>
      <c r="F23" s="246"/>
      <c r="G23" s="246"/>
      <c r="H23" s="246"/>
    </row>
    <row r="24" spans="1:8" ht="14.25" x14ac:dyDescent="0.2">
      <c r="A24" s="232"/>
      <c r="B24" s="233"/>
      <c r="C24" s="233"/>
      <c r="D24" s="61"/>
      <c r="E24" s="61"/>
      <c r="F24" s="61"/>
      <c r="G24" s="61"/>
      <c r="H24" s="62"/>
    </row>
    <row r="25" spans="1:8" ht="15" x14ac:dyDescent="0.25">
      <c r="A25" s="243" t="s">
        <v>165</v>
      </c>
      <c r="B25" s="244"/>
      <c r="C25" s="244"/>
      <c r="D25" s="61"/>
      <c r="E25" s="61"/>
      <c r="F25" s="61"/>
      <c r="G25" s="61"/>
      <c r="H25" s="62"/>
    </row>
    <row r="26" spans="1:8" ht="39" customHeight="1" x14ac:dyDescent="0.2">
      <c r="A26" s="249" t="s">
        <v>363</v>
      </c>
      <c r="B26" s="250"/>
      <c r="C26" s="250"/>
      <c r="D26" s="250"/>
      <c r="E26" s="250"/>
      <c r="F26" s="250"/>
      <c r="G26" s="250"/>
      <c r="H26" s="250"/>
    </row>
    <row r="27" spans="1:8" ht="14.25" x14ac:dyDescent="0.2">
      <c r="A27" s="101"/>
      <c r="B27" s="94"/>
      <c r="C27" s="94"/>
      <c r="D27" s="61"/>
      <c r="E27" s="61"/>
      <c r="F27" s="61"/>
      <c r="G27" s="61"/>
      <c r="H27" s="62"/>
    </row>
    <row r="28" spans="1:8" ht="14.25" x14ac:dyDescent="0.2">
      <c r="A28" s="101"/>
      <c r="B28" s="94"/>
      <c r="C28" s="94"/>
      <c r="D28" s="61"/>
      <c r="E28" s="61"/>
      <c r="F28" s="61"/>
      <c r="G28" s="61"/>
      <c r="H28" s="62"/>
    </row>
    <row r="29" spans="1:8" ht="15" x14ac:dyDescent="0.25">
      <c r="A29" s="243" t="s">
        <v>166</v>
      </c>
      <c r="B29" s="244"/>
      <c r="C29" s="244"/>
      <c r="D29" s="61"/>
      <c r="E29" s="61"/>
      <c r="F29" s="61"/>
      <c r="G29" s="61"/>
      <c r="H29" s="62"/>
    </row>
    <row r="30" spans="1:8" ht="15" x14ac:dyDescent="0.25">
      <c r="A30" s="102"/>
      <c r="B30" s="103"/>
      <c r="C30" s="103"/>
      <c r="D30" s="61"/>
      <c r="E30" s="61"/>
      <c r="F30" s="61"/>
      <c r="G30" s="61"/>
      <c r="H30" s="62"/>
    </row>
    <row r="31" spans="1:8" ht="21" customHeight="1" x14ac:dyDescent="0.2">
      <c r="A31" s="251" t="s">
        <v>367</v>
      </c>
      <c r="B31" s="252"/>
      <c r="C31" s="252"/>
      <c r="D31" s="252"/>
      <c r="E31" s="252"/>
      <c r="F31" s="252"/>
      <c r="G31" s="252"/>
      <c r="H31" s="253"/>
    </row>
    <row r="32" spans="1:8" ht="14.25" x14ac:dyDescent="0.2">
      <c r="A32" s="99"/>
      <c r="B32" s="104"/>
      <c r="C32" s="104"/>
      <c r="D32" s="61"/>
      <c r="E32" s="61"/>
      <c r="F32" s="61"/>
      <c r="G32" s="61"/>
      <c r="H32" s="62"/>
    </row>
    <row r="33" spans="1:8" ht="15" x14ac:dyDescent="0.25">
      <c r="A33" s="243" t="s">
        <v>114</v>
      </c>
      <c r="B33" s="244"/>
      <c r="C33" s="244"/>
      <c r="D33" s="61"/>
      <c r="E33" s="61"/>
      <c r="F33" s="61"/>
      <c r="G33" s="61"/>
      <c r="H33" s="62"/>
    </row>
    <row r="34" spans="1:8" x14ac:dyDescent="0.2">
      <c r="A34" s="63"/>
      <c r="B34" s="105"/>
      <c r="C34" s="105"/>
      <c r="D34" s="61"/>
      <c r="E34" s="61"/>
      <c r="F34" s="61"/>
      <c r="G34" s="61"/>
      <c r="H34" s="62"/>
    </row>
    <row r="35" spans="1:8" ht="69" customHeight="1" x14ac:dyDescent="0.2">
      <c r="A35" s="232" t="s">
        <v>370</v>
      </c>
      <c r="B35" s="233"/>
      <c r="C35" s="233"/>
      <c r="D35" s="233"/>
      <c r="E35" s="233"/>
      <c r="F35" s="233"/>
      <c r="G35" s="233"/>
      <c r="H35" s="245"/>
    </row>
    <row r="36" spans="1:8" ht="14.25" x14ac:dyDescent="0.2">
      <c r="A36" s="247"/>
      <c r="B36" s="248"/>
      <c r="C36" s="248"/>
      <c r="D36" s="61"/>
      <c r="E36" s="61"/>
      <c r="F36" s="61"/>
      <c r="G36" s="61"/>
      <c r="H36" s="62"/>
    </row>
    <row r="37" spans="1:8" x14ac:dyDescent="0.2">
      <c r="A37" s="106"/>
      <c r="B37" s="61"/>
      <c r="C37" s="61"/>
      <c r="D37" s="61"/>
      <c r="E37" s="61"/>
      <c r="F37" s="61"/>
      <c r="G37" s="61"/>
      <c r="H37" s="62"/>
    </row>
    <row r="38" spans="1:8" x14ac:dyDescent="0.2">
      <c r="A38" s="106"/>
      <c r="B38" s="61"/>
      <c r="C38" s="61"/>
      <c r="D38" s="61"/>
      <c r="E38" s="61"/>
      <c r="F38" s="61"/>
      <c r="G38" s="61"/>
      <c r="H38" s="62"/>
    </row>
    <row r="39" spans="1:8" x14ac:dyDescent="0.2">
      <c r="A39" s="107"/>
      <c r="B39" s="61"/>
      <c r="C39" s="61"/>
      <c r="D39" s="61"/>
      <c r="E39" s="61"/>
      <c r="F39" s="61"/>
      <c r="G39" s="61"/>
      <c r="H39" s="62"/>
    </row>
    <row r="40" spans="1:8" x14ac:dyDescent="0.2">
      <c r="A40" s="64"/>
      <c r="B40" s="61"/>
      <c r="C40" s="61"/>
      <c r="D40" s="61"/>
      <c r="E40" s="61"/>
      <c r="F40" s="61"/>
      <c r="G40" s="61"/>
      <c r="H40" s="62"/>
    </row>
    <row r="41" spans="1:8" x14ac:dyDescent="0.2">
      <c r="A41" s="64"/>
      <c r="B41" s="61"/>
      <c r="C41" s="61"/>
      <c r="D41" s="61"/>
      <c r="E41" s="61"/>
      <c r="F41" s="61"/>
      <c r="G41" s="61"/>
      <c r="H41" s="62"/>
    </row>
    <row r="42" spans="1:8" x14ac:dyDescent="0.2">
      <c r="A42" s="64"/>
      <c r="B42" s="61"/>
      <c r="C42" s="61"/>
      <c r="D42" s="61"/>
      <c r="E42" s="61"/>
      <c r="F42" s="61"/>
      <c r="G42" s="61"/>
      <c r="H42" s="62"/>
    </row>
    <row r="43" spans="1:8" x14ac:dyDescent="0.2">
      <c r="A43" s="64"/>
      <c r="B43" s="61"/>
      <c r="C43" s="61"/>
      <c r="D43" s="61"/>
      <c r="E43" s="61"/>
      <c r="F43" s="61"/>
      <c r="G43" s="61"/>
      <c r="H43" s="62"/>
    </row>
    <row r="44" spans="1:8" ht="13.5" thickBot="1" x14ac:dyDescent="0.25">
      <c r="A44" s="108"/>
      <c r="B44" s="109"/>
      <c r="C44" s="109"/>
      <c r="D44" s="109"/>
      <c r="E44" s="109"/>
      <c r="F44" s="109"/>
      <c r="G44" s="109"/>
      <c r="H44" s="110"/>
    </row>
  </sheetData>
  <mergeCells count="28">
    <mergeCell ref="A36:C36"/>
    <mergeCell ref="A25:C25"/>
    <mergeCell ref="A26:H26"/>
    <mergeCell ref="A29:C29"/>
    <mergeCell ref="A31:H31"/>
    <mergeCell ref="A33:C33"/>
    <mergeCell ref="A35:H35"/>
    <mergeCell ref="A24:C24"/>
    <mergeCell ref="A6:D6"/>
    <mergeCell ref="E6:H6"/>
    <mergeCell ref="A7:D7"/>
    <mergeCell ref="E7:H7"/>
    <mergeCell ref="A8:H8"/>
    <mergeCell ref="A11:C11"/>
    <mergeCell ref="A13:C13"/>
    <mergeCell ref="A15:H15"/>
    <mergeCell ref="A17:C17"/>
    <mergeCell ref="A23:H23"/>
    <mergeCell ref="A1:A3"/>
    <mergeCell ref="B1:G1"/>
    <mergeCell ref="B2:G2"/>
    <mergeCell ref="B3:D3"/>
    <mergeCell ref="E3:G3"/>
    <mergeCell ref="A4:C4"/>
    <mergeCell ref="A20:H20"/>
    <mergeCell ref="A21:H21"/>
    <mergeCell ref="A22:H22"/>
    <mergeCell ref="A16:H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4"/>
  <sheetViews>
    <sheetView topLeftCell="A40" workbookViewId="0">
      <selection activeCell="A41" sqref="A41"/>
    </sheetView>
  </sheetViews>
  <sheetFormatPr baseColWidth="10" defaultColWidth="9.140625" defaultRowHeight="12.75" x14ac:dyDescent="0.2"/>
  <cols>
    <col min="1" max="1" width="9.140625" style="60"/>
    <col min="2" max="2" width="19.28515625" style="60" customWidth="1"/>
    <col min="3" max="3" width="11.140625" style="60" customWidth="1"/>
    <col min="4" max="4" width="36.140625" style="60" customWidth="1"/>
    <col min="5" max="5" width="17.140625" style="60" customWidth="1"/>
    <col min="6" max="7" width="21" style="60" customWidth="1"/>
    <col min="8" max="8" width="34.85546875" style="60" customWidth="1"/>
    <col min="9" max="9" width="55" style="60" customWidth="1"/>
    <col min="10" max="10" width="33.42578125" style="60" customWidth="1"/>
    <col min="11" max="11" width="38.42578125" style="60" customWidth="1"/>
    <col min="12" max="12" width="11" style="60" bestFit="1" customWidth="1"/>
    <col min="13" max="16384" width="9.140625" style="60"/>
  </cols>
  <sheetData>
    <row r="2" spans="1:11" ht="13.5" thickBot="1" x14ac:dyDescent="0.25"/>
    <row r="3" spans="1:11" x14ac:dyDescent="0.2">
      <c r="B3" s="67" t="s">
        <v>115</v>
      </c>
      <c r="C3" s="260" t="s">
        <v>116</v>
      </c>
      <c r="D3" s="261"/>
      <c r="E3" s="261"/>
      <c r="F3" s="68" t="s">
        <v>117</v>
      </c>
    </row>
    <row r="4" spans="1:11" x14ac:dyDescent="0.2">
      <c r="B4" s="69" t="s">
        <v>118</v>
      </c>
      <c r="C4" s="262" t="s">
        <v>174</v>
      </c>
      <c r="D4" s="263"/>
      <c r="E4" s="263"/>
      <c r="F4" s="70"/>
    </row>
    <row r="5" spans="1:11" x14ac:dyDescent="0.2">
      <c r="B5" s="69" t="s">
        <v>119</v>
      </c>
      <c r="C5" s="258" t="s">
        <v>120</v>
      </c>
      <c r="D5" s="259"/>
      <c r="E5" s="259"/>
      <c r="F5" s="70" t="s">
        <v>46</v>
      </c>
    </row>
    <row r="6" spans="1:11" x14ac:dyDescent="0.2">
      <c r="B6" s="69" t="s">
        <v>121</v>
      </c>
      <c r="C6" s="258" t="s">
        <v>122</v>
      </c>
      <c r="D6" s="259"/>
      <c r="E6" s="259"/>
      <c r="F6" s="70" t="s">
        <v>123</v>
      </c>
    </row>
    <row r="7" spans="1:11" x14ac:dyDescent="0.2">
      <c r="B7" s="69" t="s">
        <v>124</v>
      </c>
      <c r="C7" s="258" t="s">
        <v>125</v>
      </c>
      <c r="D7" s="259"/>
      <c r="E7" s="259"/>
      <c r="F7" s="70" t="s">
        <v>126</v>
      </c>
    </row>
    <row r="8" spans="1:11" x14ac:dyDescent="0.2">
      <c r="B8" s="69" t="s">
        <v>127</v>
      </c>
      <c r="C8" s="258" t="s">
        <v>128</v>
      </c>
      <c r="D8" s="259"/>
      <c r="E8" s="259"/>
      <c r="F8" s="70" t="s">
        <v>129</v>
      </c>
    </row>
    <row r="9" spans="1:11" x14ac:dyDescent="0.2">
      <c r="B9" s="69" t="s">
        <v>130</v>
      </c>
      <c r="C9" s="254" t="s">
        <v>131</v>
      </c>
      <c r="D9" s="254"/>
      <c r="E9" s="254"/>
      <c r="F9" s="70" t="s">
        <v>132</v>
      </c>
    </row>
    <row r="10" spans="1:11" x14ac:dyDescent="0.2">
      <c r="B10" s="69" t="s">
        <v>133</v>
      </c>
      <c r="C10" s="254" t="s">
        <v>134</v>
      </c>
      <c r="D10" s="254"/>
      <c r="E10" s="254"/>
      <c r="F10" s="70" t="s">
        <v>135</v>
      </c>
    </row>
    <row r="11" spans="1:11" x14ac:dyDescent="0.2">
      <c r="B11" s="69">
        <v>1.7</v>
      </c>
      <c r="C11" s="254" t="s">
        <v>136</v>
      </c>
      <c r="D11" s="254"/>
      <c r="E11" s="254"/>
      <c r="F11" s="70" t="s">
        <v>137</v>
      </c>
    </row>
    <row r="12" spans="1:11" x14ac:dyDescent="0.2">
      <c r="B12" s="59"/>
      <c r="C12" s="59"/>
      <c r="D12" s="71"/>
      <c r="E12" s="59"/>
      <c r="F12" s="59"/>
      <c r="G12" s="59"/>
      <c r="H12" s="59"/>
    </row>
    <row r="14" spans="1:11" x14ac:dyDescent="0.2">
      <c r="B14" s="255" t="s">
        <v>138</v>
      </c>
      <c r="C14" s="256"/>
      <c r="D14" s="256"/>
      <c r="E14" s="256"/>
      <c r="F14" s="256"/>
      <c r="G14" s="256"/>
      <c r="H14" s="256"/>
      <c r="I14" s="256"/>
      <c r="J14" s="257"/>
    </row>
    <row r="15" spans="1:11" x14ac:dyDescent="0.2">
      <c r="B15" s="72" t="s">
        <v>47</v>
      </c>
      <c r="C15" s="72" t="s">
        <v>139</v>
      </c>
      <c r="D15" s="72" t="s">
        <v>125</v>
      </c>
      <c r="E15" s="72" t="s">
        <v>140</v>
      </c>
      <c r="F15" s="72" t="s">
        <v>141</v>
      </c>
      <c r="G15" s="72" t="s">
        <v>142</v>
      </c>
      <c r="H15" s="72" t="s">
        <v>143</v>
      </c>
      <c r="I15" s="72" t="s">
        <v>144</v>
      </c>
      <c r="J15" s="72" t="s">
        <v>145</v>
      </c>
    </row>
    <row r="16" spans="1:11" ht="242.25" x14ac:dyDescent="0.2">
      <c r="A16" s="77"/>
      <c r="B16" s="85">
        <v>8</v>
      </c>
      <c r="C16" s="81" t="s">
        <v>146</v>
      </c>
      <c r="D16" s="80" t="s">
        <v>150</v>
      </c>
      <c r="E16" s="82" t="s">
        <v>153</v>
      </c>
      <c r="F16" s="73">
        <v>41275</v>
      </c>
      <c r="G16" s="83">
        <v>41639</v>
      </c>
      <c r="H16" s="118"/>
      <c r="I16" s="75" t="s">
        <v>445</v>
      </c>
      <c r="J16" s="65"/>
      <c r="K16" s="78"/>
    </row>
    <row r="17" spans="1:12" ht="85.5" x14ac:dyDescent="0.2">
      <c r="A17" s="77"/>
      <c r="B17" s="85">
        <v>22</v>
      </c>
      <c r="C17" s="81"/>
      <c r="D17" s="80" t="s">
        <v>151</v>
      </c>
      <c r="E17" s="81" t="s">
        <v>154</v>
      </c>
      <c r="F17" s="73">
        <v>41275</v>
      </c>
      <c r="G17" s="83">
        <v>41639</v>
      </c>
      <c r="H17" s="119"/>
      <c r="I17" s="75" t="s">
        <v>440</v>
      </c>
      <c r="J17" s="65"/>
      <c r="K17" s="74"/>
    </row>
    <row r="18" spans="1:12" ht="100.5" customHeight="1" x14ac:dyDescent="0.2">
      <c r="A18" s="77"/>
      <c r="B18" s="117">
        <v>1</v>
      </c>
      <c r="C18" s="81" t="s">
        <v>147</v>
      </c>
      <c r="D18" s="80" t="s">
        <v>176</v>
      </c>
      <c r="E18" s="81" t="s">
        <v>175</v>
      </c>
      <c r="F18" s="73">
        <v>41487</v>
      </c>
      <c r="G18" s="150">
        <v>41851</v>
      </c>
      <c r="H18" s="119" t="s">
        <v>432</v>
      </c>
      <c r="I18" s="76"/>
      <c r="J18" s="65" t="s">
        <v>443</v>
      </c>
      <c r="K18" s="74"/>
    </row>
    <row r="19" spans="1:12" ht="99.75" x14ac:dyDescent="0.2">
      <c r="A19" s="140"/>
      <c r="B19" s="117">
        <v>3</v>
      </c>
      <c r="C19" s="81"/>
      <c r="D19" s="80" t="s">
        <v>415</v>
      </c>
      <c r="E19" s="81" t="s">
        <v>152</v>
      </c>
      <c r="F19" s="73">
        <v>41487</v>
      </c>
      <c r="G19" s="150">
        <v>41851</v>
      </c>
      <c r="H19" s="123" t="s">
        <v>602</v>
      </c>
      <c r="I19" s="76"/>
      <c r="J19" s="65" t="s">
        <v>603</v>
      </c>
      <c r="K19" s="74"/>
      <c r="L19" s="77"/>
    </row>
    <row r="20" spans="1:12" ht="114" x14ac:dyDescent="0.2">
      <c r="A20" s="140"/>
      <c r="B20" s="117">
        <v>4</v>
      </c>
      <c r="C20" s="81"/>
      <c r="D20" s="80" t="s">
        <v>177</v>
      </c>
      <c r="E20" s="81" t="s">
        <v>152</v>
      </c>
      <c r="F20" s="73">
        <v>41487</v>
      </c>
      <c r="G20" s="73">
        <v>41851</v>
      </c>
      <c r="H20" s="123" t="s">
        <v>604</v>
      </c>
      <c r="I20" s="76"/>
      <c r="J20" s="65" t="s">
        <v>605</v>
      </c>
      <c r="K20" s="74"/>
      <c r="L20" s="77"/>
    </row>
    <row r="21" spans="1:12" ht="85.5" x14ac:dyDescent="0.2">
      <c r="A21" s="77"/>
      <c r="B21" s="117">
        <v>5</v>
      </c>
      <c r="C21" s="81" t="s">
        <v>147</v>
      </c>
      <c r="D21" s="80" t="s">
        <v>179</v>
      </c>
      <c r="E21" s="81" t="s">
        <v>178</v>
      </c>
      <c r="F21" s="73">
        <v>41640</v>
      </c>
      <c r="G21" s="73">
        <v>41851</v>
      </c>
      <c r="H21" s="139" t="s">
        <v>438</v>
      </c>
      <c r="I21" s="76"/>
      <c r="J21" s="65" t="s">
        <v>439</v>
      </c>
      <c r="K21" s="74"/>
    </row>
    <row r="22" spans="1:12" ht="99.75" x14ac:dyDescent="0.2">
      <c r="A22" s="77"/>
      <c r="B22" s="117">
        <v>6</v>
      </c>
      <c r="C22" s="81" t="s">
        <v>146</v>
      </c>
      <c r="D22" s="80" t="s">
        <v>180</v>
      </c>
      <c r="E22" s="81" t="s">
        <v>175</v>
      </c>
      <c r="F22" s="73">
        <v>41487</v>
      </c>
      <c r="G22" s="73">
        <v>41851</v>
      </c>
      <c r="H22" s="139" t="s">
        <v>418</v>
      </c>
      <c r="I22" s="76"/>
      <c r="J22" s="65" t="s">
        <v>442</v>
      </c>
      <c r="K22" s="74"/>
    </row>
    <row r="23" spans="1:12" ht="99.75" x14ac:dyDescent="0.2">
      <c r="A23" s="77"/>
      <c r="B23" s="117">
        <v>6</v>
      </c>
      <c r="C23" s="81" t="s">
        <v>147</v>
      </c>
      <c r="D23" s="80" t="s">
        <v>181</v>
      </c>
      <c r="E23" s="81" t="s">
        <v>175</v>
      </c>
      <c r="F23" s="73">
        <v>41487</v>
      </c>
      <c r="G23" s="73">
        <v>41851</v>
      </c>
      <c r="H23" s="139" t="s">
        <v>419</v>
      </c>
      <c r="I23" s="76"/>
      <c r="J23" s="65" t="s">
        <v>423</v>
      </c>
      <c r="K23" s="74"/>
    </row>
    <row r="24" spans="1:12" ht="128.25" x14ac:dyDescent="0.2">
      <c r="A24" s="77"/>
      <c r="B24" s="117">
        <v>7</v>
      </c>
      <c r="C24" s="81" t="s">
        <v>147</v>
      </c>
      <c r="D24" s="80" t="s">
        <v>417</v>
      </c>
      <c r="E24" s="81" t="s">
        <v>175</v>
      </c>
      <c r="F24" s="73">
        <v>41487</v>
      </c>
      <c r="G24" s="73">
        <v>41851</v>
      </c>
      <c r="H24" s="139" t="s">
        <v>419</v>
      </c>
      <c r="I24" s="76"/>
      <c r="J24" s="65" t="s">
        <v>422</v>
      </c>
      <c r="K24" s="74"/>
    </row>
    <row r="25" spans="1:12" ht="71.25" x14ac:dyDescent="0.2">
      <c r="A25" s="77"/>
      <c r="B25" s="117">
        <v>9</v>
      </c>
      <c r="C25" s="81" t="s">
        <v>147</v>
      </c>
      <c r="D25" s="80" t="s">
        <v>183</v>
      </c>
      <c r="E25" s="81" t="s">
        <v>182</v>
      </c>
      <c r="F25" s="73">
        <v>41487</v>
      </c>
      <c r="G25" s="73">
        <v>41670</v>
      </c>
      <c r="H25" s="139" t="s">
        <v>420</v>
      </c>
      <c r="I25" s="76"/>
      <c r="J25" s="65" t="s">
        <v>421</v>
      </c>
      <c r="K25" s="74"/>
    </row>
    <row r="26" spans="1:12" ht="85.5" x14ac:dyDescent="0.2">
      <c r="B26" s="117">
        <v>10</v>
      </c>
      <c r="C26" s="81" t="s">
        <v>148</v>
      </c>
      <c r="D26" s="80" t="s">
        <v>186</v>
      </c>
      <c r="E26" s="81" t="s">
        <v>185</v>
      </c>
      <c r="F26" s="73">
        <v>41487</v>
      </c>
      <c r="G26" s="73">
        <v>41851</v>
      </c>
      <c r="H26" s="119"/>
      <c r="I26" s="76"/>
      <c r="J26" s="65"/>
      <c r="K26" s="74"/>
    </row>
    <row r="27" spans="1:12" ht="171" x14ac:dyDescent="0.2">
      <c r="B27" s="117">
        <v>11</v>
      </c>
      <c r="C27" s="81" t="s">
        <v>146</v>
      </c>
      <c r="D27" s="80" t="s">
        <v>187</v>
      </c>
      <c r="E27" s="81" t="s">
        <v>185</v>
      </c>
      <c r="F27" s="73">
        <v>41487</v>
      </c>
      <c r="G27" s="73">
        <v>41698</v>
      </c>
      <c r="H27" s="119"/>
      <c r="I27" s="76"/>
      <c r="J27" s="65"/>
      <c r="K27" s="74"/>
    </row>
    <row r="28" spans="1:12" ht="128.25" x14ac:dyDescent="0.2">
      <c r="B28" s="117">
        <v>11</v>
      </c>
      <c r="C28" s="81" t="s">
        <v>147</v>
      </c>
      <c r="D28" s="80" t="s">
        <v>188</v>
      </c>
      <c r="E28" s="81" t="s">
        <v>185</v>
      </c>
      <c r="F28" s="73">
        <v>41487</v>
      </c>
      <c r="G28" s="73">
        <v>41851</v>
      </c>
      <c r="H28" s="119" t="s">
        <v>429</v>
      </c>
      <c r="I28" s="76"/>
      <c r="J28" s="65" t="s">
        <v>430</v>
      </c>
      <c r="K28" s="74"/>
    </row>
    <row r="29" spans="1:12" ht="85.5" x14ac:dyDescent="0.2">
      <c r="B29" s="117">
        <v>11</v>
      </c>
      <c r="C29" s="81" t="s">
        <v>148</v>
      </c>
      <c r="D29" s="80" t="s">
        <v>189</v>
      </c>
      <c r="E29" s="81" t="s">
        <v>185</v>
      </c>
      <c r="F29" s="73">
        <v>41487</v>
      </c>
      <c r="G29" s="73">
        <v>41851</v>
      </c>
      <c r="H29" s="119"/>
      <c r="I29" s="76"/>
      <c r="J29" s="65"/>
      <c r="K29" s="74"/>
    </row>
    <row r="30" spans="1:12" ht="156.75" x14ac:dyDescent="0.2">
      <c r="B30" s="117">
        <v>12</v>
      </c>
      <c r="C30" s="81" t="s">
        <v>146</v>
      </c>
      <c r="D30" s="80" t="s">
        <v>190</v>
      </c>
      <c r="E30" s="81" t="s">
        <v>185</v>
      </c>
      <c r="F30" s="73">
        <v>41487</v>
      </c>
      <c r="G30" s="73">
        <v>41698</v>
      </c>
      <c r="H30" s="119"/>
      <c r="I30" s="76"/>
      <c r="J30" s="65"/>
      <c r="K30" s="74"/>
    </row>
    <row r="31" spans="1:12" ht="85.5" x14ac:dyDescent="0.2">
      <c r="B31" s="117">
        <v>12</v>
      </c>
      <c r="C31" s="81" t="s">
        <v>147</v>
      </c>
      <c r="D31" s="80" t="s">
        <v>186</v>
      </c>
      <c r="E31" s="81" t="s">
        <v>185</v>
      </c>
      <c r="F31" s="73">
        <v>41487</v>
      </c>
      <c r="G31" s="73">
        <v>41851</v>
      </c>
      <c r="H31" s="119"/>
      <c r="I31" s="76"/>
      <c r="J31" s="65"/>
      <c r="K31" s="74"/>
    </row>
    <row r="32" spans="1:12" ht="71.25" x14ac:dyDescent="0.2">
      <c r="A32" s="77"/>
      <c r="B32" s="117">
        <v>13</v>
      </c>
      <c r="C32" s="81" t="s">
        <v>146</v>
      </c>
      <c r="D32" s="80" t="s">
        <v>191</v>
      </c>
      <c r="E32" s="66" t="s">
        <v>192</v>
      </c>
      <c r="F32" s="73">
        <v>41487</v>
      </c>
      <c r="G32" s="73">
        <v>41851</v>
      </c>
      <c r="H32" s="78" t="s">
        <v>606</v>
      </c>
      <c r="I32" s="76"/>
      <c r="J32" s="65" t="s">
        <v>437</v>
      </c>
      <c r="K32" s="74"/>
    </row>
    <row r="33" spans="1:11" ht="85.5" x14ac:dyDescent="0.2">
      <c r="A33" s="77"/>
      <c r="B33" s="117">
        <v>14</v>
      </c>
      <c r="C33" s="81" t="s">
        <v>362</v>
      </c>
      <c r="D33" s="80" t="s">
        <v>193</v>
      </c>
      <c r="E33" s="81" t="s">
        <v>178</v>
      </c>
      <c r="F33" s="73">
        <v>41487</v>
      </c>
      <c r="G33" s="73">
        <v>41851</v>
      </c>
      <c r="H33" s="139" t="s">
        <v>441</v>
      </c>
      <c r="I33" s="76" t="s">
        <v>444</v>
      </c>
      <c r="J33" s="73" t="s">
        <v>428</v>
      </c>
      <c r="K33" s="74"/>
    </row>
    <row r="34" spans="1:11" ht="99.75" x14ac:dyDescent="0.2">
      <c r="B34" s="117">
        <v>15</v>
      </c>
      <c r="C34" s="81"/>
      <c r="D34" s="80" t="s">
        <v>195</v>
      </c>
      <c r="E34" s="81" t="s">
        <v>152</v>
      </c>
      <c r="F34" s="73">
        <v>41487</v>
      </c>
      <c r="G34" s="73">
        <v>41851</v>
      </c>
      <c r="H34" s="139" t="s">
        <v>426</v>
      </c>
      <c r="I34" s="76"/>
      <c r="J34" s="65" t="s">
        <v>427</v>
      </c>
      <c r="K34" s="126"/>
    </row>
    <row r="35" spans="1:11" ht="85.5" x14ac:dyDescent="0.2">
      <c r="B35" s="117">
        <v>16</v>
      </c>
      <c r="C35" s="81"/>
      <c r="D35" s="80" t="s">
        <v>196</v>
      </c>
      <c r="E35" s="81" t="s">
        <v>178</v>
      </c>
      <c r="F35" s="73">
        <v>41487</v>
      </c>
      <c r="G35" s="73">
        <v>41820</v>
      </c>
      <c r="H35" s="119"/>
      <c r="I35" s="76"/>
      <c r="J35" s="65"/>
      <c r="K35" s="74"/>
    </row>
    <row r="36" spans="1:11" ht="156.75" x14ac:dyDescent="0.2">
      <c r="B36" s="117">
        <v>17</v>
      </c>
      <c r="C36" s="81"/>
      <c r="D36" s="80" t="s">
        <v>197</v>
      </c>
      <c r="E36" s="81" t="s">
        <v>198</v>
      </c>
      <c r="F36" s="73">
        <v>41487</v>
      </c>
      <c r="G36" s="73">
        <v>41698</v>
      </c>
      <c r="H36" s="139" t="s">
        <v>433</v>
      </c>
      <c r="I36" s="76"/>
      <c r="J36" s="65" t="s">
        <v>434</v>
      </c>
      <c r="K36" s="74"/>
    </row>
    <row r="37" spans="1:11" ht="85.5" x14ac:dyDescent="0.2">
      <c r="B37" s="117">
        <v>18</v>
      </c>
      <c r="C37" s="81" t="s">
        <v>148</v>
      </c>
      <c r="D37" s="80" t="s">
        <v>200</v>
      </c>
      <c r="E37" s="81" t="s">
        <v>178</v>
      </c>
      <c r="F37" s="73">
        <v>41548</v>
      </c>
      <c r="G37" s="73">
        <v>41851</v>
      </c>
      <c r="H37" s="119" t="s">
        <v>431</v>
      </c>
      <c r="I37" s="76"/>
      <c r="J37" s="73" t="s">
        <v>430</v>
      </c>
      <c r="K37" s="74"/>
    </row>
    <row r="38" spans="1:11" ht="85.5" x14ac:dyDescent="0.2">
      <c r="B38" s="117">
        <v>19</v>
      </c>
      <c r="C38" s="81" t="s">
        <v>148</v>
      </c>
      <c r="D38" s="80" t="s">
        <v>200</v>
      </c>
      <c r="E38" s="81" t="s">
        <v>178</v>
      </c>
      <c r="F38" s="73">
        <v>41548</v>
      </c>
      <c r="G38" s="73">
        <v>41851</v>
      </c>
      <c r="H38" s="119" t="s">
        <v>431</v>
      </c>
      <c r="I38" s="76"/>
      <c r="J38" s="73" t="s">
        <v>430</v>
      </c>
      <c r="K38" s="74"/>
    </row>
    <row r="39" spans="1:11" ht="85.5" x14ac:dyDescent="0.2">
      <c r="B39" s="117">
        <v>20</v>
      </c>
      <c r="C39" s="81" t="s">
        <v>148</v>
      </c>
      <c r="D39" s="80" t="s">
        <v>200</v>
      </c>
      <c r="E39" s="81" t="s">
        <v>178</v>
      </c>
      <c r="F39" s="73">
        <v>41548</v>
      </c>
      <c r="G39" s="73">
        <v>41851</v>
      </c>
      <c r="H39" s="119" t="s">
        <v>431</v>
      </c>
      <c r="I39" s="76"/>
      <c r="J39" s="73" t="s">
        <v>430</v>
      </c>
      <c r="K39" s="74"/>
    </row>
    <row r="40" spans="1:11" ht="156.75" x14ac:dyDescent="0.2">
      <c r="A40" s="77"/>
      <c r="B40" s="117">
        <v>21</v>
      </c>
      <c r="C40" s="81"/>
      <c r="D40" s="80" t="s">
        <v>201</v>
      </c>
      <c r="E40" s="81" t="s">
        <v>152</v>
      </c>
      <c r="F40" s="73">
        <v>41487</v>
      </c>
      <c r="G40" s="73">
        <v>41851</v>
      </c>
      <c r="H40" s="139"/>
      <c r="I40" s="76"/>
      <c r="J40" s="65" t="s">
        <v>430</v>
      </c>
      <c r="K40" s="74"/>
    </row>
    <row r="41" spans="1:11" ht="71.25" x14ac:dyDescent="0.2">
      <c r="A41" s="77" t="s">
        <v>416</v>
      </c>
      <c r="B41" s="85">
        <v>25</v>
      </c>
      <c r="C41" s="81" t="s">
        <v>146</v>
      </c>
      <c r="D41" s="80" t="s">
        <v>202</v>
      </c>
      <c r="E41" s="81" t="s">
        <v>203</v>
      </c>
      <c r="F41" s="73">
        <v>41487</v>
      </c>
      <c r="G41" s="73">
        <v>41851</v>
      </c>
      <c r="H41" s="119" t="s">
        <v>435</v>
      </c>
      <c r="I41" s="76"/>
      <c r="J41" s="65" t="s">
        <v>424</v>
      </c>
      <c r="K41" s="74"/>
    </row>
    <row r="42" spans="1:11" ht="71.25" x14ac:dyDescent="0.2">
      <c r="B42" s="117">
        <v>26</v>
      </c>
      <c r="C42" s="81" t="s">
        <v>147</v>
      </c>
      <c r="D42" s="80" t="s">
        <v>204</v>
      </c>
      <c r="E42" s="81" t="s">
        <v>209</v>
      </c>
      <c r="F42" s="73">
        <v>41487</v>
      </c>
      <c r="G42" s="73">
        <v>41729</v>
      </c>
      <c r="H42" s="119" t="s">
        <v>436</v>
      </c>
      <c r="I42" s="76"/>
      <c r="J42" s="65" t="s">
        <v>425</v>
      </c>
      <c r="K42" s="74"/>
    </row>
    <row r="43" spans="1:11" ht="71.25" x14ac:dyDescent="0.2">
      <c r="B43" s="81">
        <v>26</v>
      </c>
      <c r="C43" s="81" t="s">
        <v>184</v>
      </c>
      <c r="D43" s="80" t="s">
        <v>206</v>
      </c>
      <c r="E43" s="81" t="s">
        <v>205</v>
      </c>
      <c r="F43" s="73">
        <v>41487</v>
      </c>
      <c r="G43" s="73">
        <v>41851</v>
      </c>
      <c r="H43" s="119"/>
      <c r="I43" s="76"/>
      <c r="J43" s="65"/>
      <c r="K43" s="74"/>
    </row>
    <row r="44" spans="1:11" ht="71.25" x14ac:dyDescent="0.2">
      <c r="B44" s="81">
        <v>27</v>
      </c>
      <c r="C44" s="81" t="s">
        <v>147</v>
      </c>
      <c r="D44" s="80" t="s">
        <v>207</v>
      </c>
      <c r="E44" s="81" t="s">
        <v>205</v>
      </c>
      <c r="F44" s="73">
        <v>41487</v>
      </c>
      <c r="G44" s="73">
        <v>41851</v>
      </c>
      <c r="H44" s="119"/>
      <c r="I44" s="76"/>
      <c r="J44" s="65"/>
      <c r="K44" s="74"/>
    </row>
    <row r="45" spans="1:11" ht="42.75" x14ac:dyDescent="0.2">
      <c r="B45" s="81">
        <v>28</v>
      </c>
      <c r="C45" s="81"/>
      <c r="D45" s="80" t="s">
        <v>208</v>
      </c>
      <c r="E45" s="81" t="s">
        <v>149</v>
      </c>
      <c r="F45" s="73">
        <v>41487</v>
      </c>
      <c r="G45" s="73">
        <v>41790</v>
      </c>
      <c r="H45" s="119"/>
      <c r="I45" s="76"/>
      <c r="J45" s="65"/>
      <c r="K45" s="74"/>
    </row>
    <row r="46" spans="1:11" ht="71.25" x14ac:dyDescent="0.2">
      <c r="B46" s="164" t="s">
        <v>411</v>
      </c>
      <c r="C46" s="81" t="s">
        <v>146</v>
      </c>
      <c r="D46" s="80" t="s">
        <v>406</v>
      </c>
      <c r="E46" s="81" t="s">
        <v>407</v>
      </c>
      <c r="F46" s="73">
        <v>41730</v>
      </c>
      <c r="G46" s="73">
        <v>41759</v>
      </c>
      <c r="H46" s="66" t="s">
        <v>607</v>
      </c>
      <c r="I46" s="76"/>
      <c r="J46" s="65" t="s">
        <v>608</v>
      </c>
      <c r="K46" s="74"/>
    </row>
    <row r="47" spans="1:11" ht="57" x14ac:dyDescent="0.2">
      <c r="B47" s="164" t="s">
        <v>411</v>
      </c>
      <c r="C47" s="81" t="s">
        <v>147</v>
      </c>
      <c r="D47" s="80" t="s">
        <v>381</v>
      </c>
      <c r="E47" s="81" t="s">
        <v>407</v>
      </c>
      <c r="F47" s="73">
        <v>41730</v>
      </c>
      <c r="G47" s="73">
        <v>41820</v>
      </c>
      <c r="H47" s="66" t="s">
        <v>446</v>
      </c>
      <c r="I47" s="76"/>
      <c r="J47" s="65" t="s">
        <v>447</v>
      </c>
      <c r="K47" s="74"/>
    </row>
    <row r="48" spans="1:11" ht="57" x14ac:dyDescent="0.2">
      <c r="A48" s="60" t="s">
        <v>614</v>
      </c>
      <c r="B48" s="85" t="s">
        <v>411</v>
      </c>
      <c r="C48" s="81" t="s">
        <v>148</v>
      </c>
      <c r="D48" s="80" t="s">
        <v>408</v>
      </c>
      <c r="E48" s="81" t="s">
        <v>407</v>
      </c>
      <c r="F48" s="73">
        <v>41730</v>
      </c>
      <c r="G48" s="73">
        <v>41820</v>
      </c>
      <c r="H48" s="66" t="s">
        <v>609</v>
      </c>
      <c r="I48" s="76"/>
      <c r="J48" s="65" t="s">
        <v>611</v>
      </c>
      <c r="K48" s="74"/>
    </row>
    <row r="49" spans="1:11" ht="42.75" x14ac:dyDescent="0.2">
      <c r="A49" s="60" t="s">
        <v>615</v>
      </c>
      <c r="B49" s="81" t="s">
        <v>411</v>
      </c>
      <c r="C49" s="81" t="s">
        <v>184</v>
      </c>
      <c r="D49" s="80" t="s">
        <v>388</v>
      </c>
      <c r="E49" s="81" t="s">
        <v>407</v>
      </c>
      <c r="F49" s="73">
        <v>41730</v>
      </c>
      <c r="G49" s="73">
        <v>41820</v>
      </c>
      <c r="H49" s="66"/>
      <c r="I49" s="76"/>
      <c r="J49" s="65"/>
      <c r="K49" s="74"/>
    </row>
    <row r="50" spans="1:11" ht="57" x14ac:dyDescent="0.2">
      <c r="B50" s="85" t="s">
        <v>411</v>
      </c>
      <c r="C50" s="85" t="s">
        <v>409</v>
      </c>
      <c r="D50" s="163" t="s">
        <v>391</v>
      </c>
      <c r="E50" s="85" t="s">
        <v>407</v>
      </c>
      <c r="F50" s="83">
        <v>41730</v>
      </c>
      <c r="G50" s="83">
        <v>42094</v>
      </c>
      <c r="H50" s="162" t="s">
        <v>613</v>
      </c>
      <c r="I50" s="76"/>
      <c r="J50" s="65"/>
      <c r="K50" s="74"/>
    </row>
    <row r="51" spans="1:11" ht="78.75" customHeight="1" x14ac:dyDescent="0.2">
      <c r="B51" s="85">
        <v>2</v>
      </c>
      <c r="C51" s="81" t="s">
        <v>146</v>
      </c>
      <c r="D51" s="80" t="s">
        <v>451</v>
      </c>
      <c r="E51" s="81" t="s">
        <v>407</v>
      </c>
      <c r="F51" s="73">
        <v>41730</v>
      </c>
      <c r="G51" s="73">
        <v>42094</v>
      </c>
      <c r="H51" s="66" t="s">
        <v>617</v>
      </c>
      <c r="I51" s="76"/>
      <c r="J51" s="65"/>
      <c r="K51" s="74"/>
    </row>
    <row r="52" spans="1:11" ht="28.5" x14ac:dyDescent="0.2">
      <c r="A52" s="60" t="s">
        <v>618</v>
      </c>
      <c r="B52" s="85">
        <v>2</v>
      </c>
      <c r="C52" s="81" t="s">
        <v>147</v>
      </c>
      <c r="D52" s="80" t="s">
        <v>397</v>
      </c>
      <c r="E52" s="81" t="s">
        <v>407</v>
      </c>
      <c r="F52" s="73">
        <v>41730</v>
      </c>
      <c r="G52" s="73">
        <v>42094</v>
      </c>
      <c r="H52" s="66" t="s">
        <v>616</v>
      </c>
      <c r="I52" s="76"/>
      <c r="J52" s="65"/>
      <c r="K52" s="74"/>
    </row>
    <row r="53" spans="1:11" ht="85.5" x14ac:dyDescent="0.2">
      <c r="A53" s="60" t="s">
        <v>619</v>
      </c>
      <c r="B53" s="117">
        <v>2</v>
      </c>
      <c r="C53" s="81" t="s">
        <v>148</v>
      </c>
      <c r="D53" s="80" t="s">
        <v>410</v>
      </c>
      <c r="E53" s="81" t="s">
        <v>407</v>
      </c>
      <c r="F53" s="73">
        <v>41730</v>
      </c>
      <c r="G53" s="73">
        <v>41790</v>
      </c>
      <c r="H53" s="66" t="s">
        <v>610</v>
      </c>
      <c r="I53" s="76"/>
      <c r="J53" s="65" t="s">
        <v>612</v>
      </c>
      <c r="K53" s="74"/>
    </row>
    <row r="54" spans="1:11" ht="85.5" x14ac:dyDescent="0.2">
      <c r="B54" s="81">
        <v>3</v>
      </c>
      <c r="C54" s="81" t="s">
        <v>412</v>
      </c>
      <c r="D54" s="80" t="s">
        <v>413</v>
      </c>
      <c r="E54" s="81" t="s">
        <v>414</v>
      </c>
      <c r="F54" s="73">
        <v>41730</v>
      </c>
      <c r="G54" s="73">
        <v>41790</v>
      </c>
      <c r="H54" s="66"/>
      <c r="I54" s="76"/>
      <c r="J54" s="65"/>
      <c r="K54" s="74"/>
    </row>
    <row r="55" spans="1:11" ht="14.25" x14ac:dyDescent="0.2">
      <c r="B55" s="133"/>
      <c r="C55" s="133"/>
      <c r="D55" s="134"/>
      <c r="E55" s="133"/>
      <c r="F55" s="135"/>
      <c r="G55" s="135"/>
      <c r="H55" s="136"/>
      <c r="I55" s="137"/>
      <c r="J55" s="138"/>
      <c r="K55" s="74"/>
    </row>
    <row r="56" spans="1:11" ht="14.25" x14ac:dyDescent="0.2">
      <c r="B56" s="133"/>
      <c r="C56" s="133"/>
      <c r="D56" s="134"/>
      <c r="E56" s="133"/>
      <c r="F56" s="135"/>
      <c r="G56" s="135"/>
      <c r="H56" s="136"/>
      <c r="I56" s="137"/>
      <c r="J56" s="138"/>
      <c r="K56" s="74"/>
    </row>
    <row r="57" spans="1:11" ht="14.25" x14ac:dyDescent="0.2">
      <c r="B57" s="133"/>
      <c r="C57" s="133"/>
      <c r="D57" s="134"/>
      <c r="E57" s="133"/>
      <c r="F57" s="135"/>
      <c r="G57" s="135"/>
      <c r="H57" s="136"/>
      <c r="I57" s="137"/>
      <c r="J57" s="138"/>
      <c r="K57" s="74"/>
    </row>
    <row r="58" spans="1:11" ht="14.25" x14ac:dyDescent="0.2">
      <c r="B58" s="133"/>
      <c r="C58" s="133"/>
      <c r="D58" s="134"/>
      <c r="E58" s="133"/>
      <c r="F58" s="135"/>
      <c r="G58" s="135"/>
      <c r="H58" s="136"/>
      <c r="I58" s="137"/>
      <c r="J58" s="138"/>
      <c r="K58" s="74"/>
    </row>
    <row r="59" spans="1:11" ht="14.25" x14ac:dyDescent="0.2">
      <c r="B59" s="133"/>
      <c r="C59" s="133"/>
      <c r="D59" s="134"/>
      <c r="E59" s="133"/>
      <c r="F59" s="135"/>
      <c r="G59" s="135"/>
      <c r="H59" s="136"/>
      <c r="I59" s="137"/>
      <c r="J59" s="138"/>
      <c r="K59" s="74"/>
    </row>
    <row r="60" spans="1:11" ht="14.25" x14ac:dyDescent="0.2">
      <c r="B60" s="133"/>
      <c r="C60" s="133"/>
      <c r="D60" s="134"/>
      <c r="E60" s="133"/>
      <c r="F60" s="135"/>
      <c r="G60" s="135"/>
      <c r="H60" s="136"/>
      <c r="I60" s="137"/>
      <c r="J60" s="138"/>
      <c r="K60" s="74"/>
    </row>
    <row r="61" spans="1:11" ht="14.25" x14ac:dyDescent="0.2">
      <c r="B61" s="133"/>
      <c r="C61" s="133"/>
      <c r="D61" s="134"/>
      <c r="E61" s="133"/>
      <c r="F61" s="135"/>
      <c r="G61" s="135"/>
      <c r="H61" s="136"/>
      <c r="I61" s="137"/>
      <c r="J61" s="138"/>
      <c r="K61" s="74"/>
    </row>
    <row r="64" spans="1:11" x14ac:dyDescent="0.2">
      <c r="B64" s="125"/>
      <c r="C64" s="60" t="s">
        <v>365</v>
      </c>
    </row>
    <row r="65" spans="2:3" x14ac:dyDescent="0.2">
      <c r="B65" s="84"/>
      <c r="C65" s="60" t="s">
        <v>366</v>
      </c>
    </row>
    <row r="72" spans="2:3" x14ac:dyDescent="0.2">
      <c r="B72" s="124"/>
    </row>
    <row r="73" spans="2:3" x14ac:dyDescent="0.2">
      <c r="B73" s="124"/>
    </row>
    <row r="74" spans="2:3" x14ac:dyDescent="0.2">
      <c r="B74" s="124"/>
    </row>
  </sheetData>
  <mergeCells count="10">
    <mergeCell ref="C3:E3"/>
    <mergeCell ref="C4:E4"/>
    <mergeCell ref="C5:E5"/>
    <mergeCell ref="C6:E6"/>
    <mergeCell ref="C10:E10"/>
    <mergeCell ref="C11:E11"/>
    <mergeCell ref="B14:J14"/>
    <mergeCell ref="C7:E7"/>
    <mergeCell ref="C8:E8"/>
    <mergeCell ref="C9:E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
  <sheetViews>
    <sheetView workbookViewId="0">
      <selection activeCell="B3" sqref="B3"/>
    </sheetView>
  </sheetViews>
  <sheetFormatPr baseColWidth="10" defaultRowHeight="12.75" x14ac:dyDescent="0.2"/>
  <cols>
    <col min="2" max="2" width="19.7109375" customWidth="1"/>
  </cols>
  <sheetData>
    <row r="2" spans="2:8" x14ac:dyDescent="0.2">
      <c r="B2" t="s">
        <v>60</v>
      </c>
    </row>
    <row r="3" spans="2:8" x14ac:dyDescent="0.2">
      <c r="B3" t="s">
        <v>58</v>
      </c>
    </row>
    <row r="4" spans="2:8" x14ac:dyDescent="0.2">
      <c r="B4" t="s">
        <v>59</v>
      </c>
    </row>
    <row r="6" spans="2:8" x14ac:dyDescent="0.2">
      <c r="C6" t="s">
        <v>51</v>
      </c>
      <c r="D6" t="s">
        <v>52</v>
      </c>
      <c r="E6" t="s">
        <v>53</v>
      </c>
      <c r="F6" t="s">
        <v>54</v>
      </c>
      <c r="G6" t="s">
        <v>55</v>
      </c>
      <c r="H6" t="s">
        <v>56</v>
      </c>
    </row>
    <row r="7" spans="2:8" x14ac:dyDescent="0.2">
      <c r="B7" t="s">
        <v>49</v>
      </c>
      <c r="C7">
        <v>247</v>
      </c>
      <c r="D7">
        <v>320</v>
      </c>
      <c r="E7">
        <v>281</v>
      </c>
      <c r="F7">
        <v>241</v>
      </c>
      <c r="G7">
        <v>273</v>
      </c>
    </row>
    <row r="8" spans="2:8" x14ac:dyDescent="0.2">
      <c r="B8" t="s">
        <v>50</v>
      </c>
      <c r="C8">
        <v>245</v>
      </c>
      <c r="D8">
        <v>317</v>
      </c>
      <c r="E8">
        <v>269</v>
      </c>
      <c r="G8">
        <v>263</v>
      </c>
      <c r="H8">
        <v>216</v>
      </c>
    </row>
    <row r="9" spans="2:8" ht="13.5" thickBot="1" x14ac:dyDescent="0.25">
      <c r="B9" t="s">
        <v>57</v>
      </c>
      <c r="C9" s="24">
        <f t="shared" ref="C9:H9" si="0">C7-C8</f>
        <v>2</v>
      </c>
      <c r="D9" s="24">
        <f t="shared" si="0"/>
        <v>3</v>
      </c>
      <c r="E9" s="24">
        <f t="shared" si="0"/>
        <v>12</v>
      </c>
      <c r="F9" s="24">
        <f t="shared" si="0"/>
        <v>241</v>
      </c>
      <c r="G9" s="24">
        <f t="shared" si="0"/>
        <v>10</v>
      </c>
      <c r="H9" s="24">
        <f t="shared" si="0"/>
        <v>-216</v>
      </c>
    </row>
    <row r="10" spans="2:8" ht="13.5" thickTop="1"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J63"/>
  <sheetViews>
    <sheetView topLeftCell="A61" workbookViewId="0">
      <selection activeCell="A2" sqref="A2"/>
    </sheetView>
  </sheetViews>
  <sheetFormatPr baseColWidth="10" defaultRowHeight="12.75" x14ac:dyDescent="0.2"/>
  <cols>
    <col min="1" max="1" width="6.42578125" customWidth="1"/>
    <col min="2" max="2" width="22.5703125" customWidth="1"/>
  </cols>
  <sheetData>
    <row r="7" spans="1:10" ht="12.75" customHeight="1" x14ac:dyDescent="0.2">
      <c r="B7" s="264" t="s">
        <v>61</v>
      </c>
      <c r="C7" s="264" t="s">
        <v>62</v>
      </c>
      <c r="D7" s="264"/>
      <c r="E7" s="264"/>
      <c r="F7" s="264"/>
      <c r="G7" s="264"/>
      <c r="H7" s="264"/>
      <c r="I7" s="264"/>
      <c r="J7" s="264"/>
    </row>
    <row r="8" spans="1:10" ht="12.75" customHeight="1" x14ac:dyDescent="0.2">
      <c r="B8" s="264"/>
      <c r="C8" s="264" t="s">
        <v>63</v>
      </c>
      <c r="D8" s="264"/>
      <c r="E8" s="264" t="s">
        <v>64</v>
      </c>
      <c r="F8" s="264"/>
      <c r="G8" s="264"/>
      <c r="H8" s="264" t="s">
        <v>65</v>
      </c>
      <c r="I8" s="264"/>
      <c r="J8" s="264"/>
    </row>
    <row r="9" spans="1:10" ht="36" x14ac:dyDescent="0.2">
      <c r="B9" s="264"/>
      <c r="C9" s="39" t="s">
        <v>66</v>
      </c>
      <c r="D9" s="39" t="s">
        <v>68</v>
      </c>
      <c r="E9" s="39" t="s">
        <v>48</v>
      </c>
      <c r="F9" s="39" t="s">
        <v>68</v>
      </c>
      <c r="G9" s="39" t="s">
        <v>80</v>
      </c>
      <c r="H9" s="39" t="s">
        <v>48</v>
      </c>
      <c r="I9" s="39" t="s">
        <v>68</v>
      </c>
      <c r="J9" s="39" t="s">
        <v>69</v>
      </c>
    </row>
    <row r="10" spans="1:10" ht="22.5" x14ac:dyDescent="0.2">
      <c r="A10" t="s">
        <v>67</v>
      </c>
      <c r="B10" s="25" t="s">
        <v>70</v>
      </c>
      <c r="C10" s="26">
        <f>D10</f>
        <v>3</v>
      </c>
      <c r="D10" s="26">
        <v>3</v>
      </c>
      <c r="E10" s="26">
        <f t="shared" ref="E10:E18" si="0">SUM(F10:G10)</f>
        <v>14</v>
      </c>
      <c r="F10" s="36">
        <f>4+1</f>
        <v>5</v>
      </c>
      <c r="G10" s="36">
        <v>9</v>
      </c>
      <c r="H10" s="27">
        <f t="shared" ref="H10:H18" si="1">+C10+E10</f>
        <v>17</v>
      </c>
      <c r="I10" s="27">
        <f t="shared" ref="I10:I18" si="2">D10+F10</f>
        <v>8</v>
      </c>
      <c r="J10" s="27">
        <f t="shared" ref="J10:J18" si="3">G10</f>
        <v>9</v>
      </c>
    </row>
    <row r="11" spans="1:10" ht="22.5" x14ac:dyDescent="0.2">
      <c r="A11" t="s">
        <v>46</v>
      </c>
      <c r="B11" s="25" t="s">
        <v>71</v>
      </c>
      <c r="C11" s="26">
        <f t="shared" ref="C11:C18" si="4">D11</f>
        <v>2</v>
      </c>
      <c r="D11" s="26">
        <v>2</v>
      </c>
      <c r="E11" s="26">
        <f t="shared" si="0"/>
        <v>6</v>
      </c>
      <c r="F11" s="36">
        <v>1</v>
      </c>
      <c r="G11" s="36">
        <v>5</v>
      </c>
      <c r="H11" s="27">
        <f t="shared" si="1"/>
        <v>8</v>
      </c>
      <c r="I11" s="27">
        <f t="shared" si="2"/>
        <v>3</v>
      </c>
      <c r="J11" s="27">
        <f t="shared" si="3"/>
        <v>5</v>
      </c>
    </row>
    <row r="12" spans="1:10" ht="22.5" x14ac:dyDescent="0.2">
      <c r="B12" s="25" t="s">
        <v>72</v>
      </c>
      <c r="C12" s="26">
        <f t="shared" si="4"/>
        <v>4</v>
      </c>
      <c r="D12" s="26">
        <v>4</v>
      </c>
      <c r="E12" s="26">
        <f t="shared" si="0"/>
        <v>14</v>
      </c>
      <c r="F12" s="36">
        <v>1</v>
      </c>
      <c r="G12" s="36">
        <v>13</v>
      </c>
      <c r="H12" s="27">
        <f t="shared" si="1"/>
        <v>18</v>
      </c>
      <c r="I12" s="27">
        <f t="shared" si="2"/>
        <v>5</v>
      </c>
      <c r="J12" s="27">
        <f t="shared" si="3"/>
        <v>13</v>
      </c>
    </row>
    <row r="13" spans="1:10" ht="22.5" x14ac:dyDescent="0.2">
      <c r="B13" s="25" t="s">
        <v>73</v>
      </c>
      <c r="C13" s="26">
        <f t="shared" si="4"/>
        <v>7</v>
      </c>
      <c r="D13" s="26">
        <v>7</v>
      </c>
      <c r="E13" s="26">
        <f t="shared" si="0"/>
        <v>0</v>
      </c>
      <c r="F13" s="36"/>
      <c r="G13" s="36"/>
      <c r="H13" s="27">
        <f t="shared" si="1"/>
        <v>7</v>
      </c>
      <c r="I13" s="27">
        <f t="shared" si="2"/>
        <v>7</v>
      </c>
      <c r="J13" s="27">
        <f t="shared" si="3"/>
        <v>0</v>
      </c>
    </row>
    <row r="14" spans="1:10" x14ac:dyDescent="0.2">
      <c r="B14" s="25" t="s">
        <v>74</v>
      </c>
      <c r="C14" s="26">
        <f t="shared" si="4"/>
        <v>1</v>
      </c>
      <c r="D14" s="26">
        <v>1</v>
      </c>
      <c r="E14" s="26">
        <f t="shared" si="0"/>
        <v>2</v>
      </c>
      <c r="F14" s="36">
        <v>1</v>
      </c>
      <c r="G14" s="36">
        <v>1</v>
      </c>
      <c r="H14" s="27">
        <f t="shared" si="1"/>
        <v>3</v>
      </c>
      <c r="I14" s="27">
        <f t="shared" si="2"/>
        <v>2</v>
      </c>
      <c r="J14" s="27">
        <f t="shared" si="3"/>
        <v>1</v>
      </c>
    </row>
    <row r="15" spans="1:10" x14ac:dyDescent="0.2">
      <c r="B15" s="25" t="s">
        <v>75</v>
      </c>
      <c r="C15" s="26">
        <f t="shared" si="4"/>
        <v>1</v>
      </c>
      <c r="D15" s="26">
        <v>1</v>
      </c>
      <c r="E15" s="26">
        <f t="shared" si="0"/>
        <v>1</v>
      </c>
      <c r="F15" s="37"/>
      <c r="G15" s="36">
        <v>1</v>
      </c>
      <c r="H15" s="27">
        <f t="shared" si="1"/>
        <v>2</v>
      </c>
      <c r="I15" s="27">
        <f t="shared" si="2"/>
        <v>1</v>
      </c>
      <c r="J15" s="27">
        <f t="shared" si="3"/>
        <v>1</v>
      </c>
    </row>
    <row r="16" spans="1:10" x14ac:dyDescent="0.2">
      <c r="B16" s="25" t="s">
        <v>76</v>
      </c>
      <c r="C16" s="26">
        <f t="shared" si="4"/>
        <v>6</v>
      </c>
      <c r="D16" s="26">
        <v>6</v>
      </c>
      <c r="E16" s="26">
        <f t="shared" si="0"/>
        <v>3</v>
      </c>
      <c r="F16" s="36">
        <v>2</v>
      </c>
      <c r="G16" s="36">
        <v>1</v>
      </c>
      <c r="H16" s="27">
        <f t="shared" si="1"/>
        <v>9</v>
      </c>
      <c r="I16" s="27">
        <f t="shared" si="2"/>
        <v>8</v>
      </c>
      <c r="J16" s="27">
        <f t="shared" si="3"/>
        <v>1</v>
      </c>
    </row>
    <row r="17" spans="1:10" x14ac:dyDescent="0.2">
      <c r="B17" s="25" t="s">
        <v>83</v>
      </c>
      <c r="C17" s="26">
        <f t="shared" si="4"/>
        <v>0</v>
      </c>
      <c r="D17" s="26">
        <v>0</v>
      </c>
      <c r="E17" s="26">
        <f t="shared" si="0"/>
        <v>1</v>
      </c>
      <c r="F17" s="36"/>
      <c r="G17" s="36">
        <v>1</v>
      </c>
      <c r="H17" s="27">
        <f t="shared" si="1"/>
        <v>1</v>
      </c>
      <c r="I17" s="27">
        <f t="shared" si="2"/>
        <v>0</v>
      </c>
      <c r="J17" s="27">
        <f t="shared" si="3"/>
        <v>1</v>
      </c>
    </row>
    <row r="18" spans="1:10" x14ac:dyDescent="0.2">
      <c r="B18" s="25" t="s">
        <v>78</v>
      </c>
      <c r="C18" s="26">
        <f t="shared" si="4"/>
        <v>0</v>
      </c>
      <c r="D18" s="26">
        <v>0</v>
      </c>
      <c r="E18" s="26">
        <f t="shared" si="0"/>
        <v>1</v>
      </c>
      <c r="F18" s="36"/>
      <c r="G18" s="36">
        <v>1</v>
      </c>
      <c r="H18" s="27">
        <f t="shared" si="1"/>
        <v>1</v>
      </c>
      <c r="I18" s="27">
        <f t="shared" si="2"/>
        <v>0</v>
      </c>
      <c r="J18" s="27">
        <f t="shared" si="3"/>
        <v>1</v>
      </c>
    </row>
    <row r="19" spans="1:10" x14ac:dyDescent="0.2">
      <c r="B19" s="28" t="s">
        <v>79</v>
      </c>
      <c r="C19" s="29">
        <f t="shared" ref="C19:J19" si="5">SUM(C10:C18)</f>
        <v>24</v>
      </c>
      <c r="D19" s="29">
        <f t="shared" si="5"/>
        <v>24</v>
      </c>
      <c r="E19" s="29">
        <f t="shared" si="5"/>
        <v>42</v>
      </c>
      <c r="F19" s="29">
        <f t="shared" si="5"/>
        <v>10</v>
      </c>
      <c r="G19" s="29">
        <f t="shared" si="5"/>
        <v>32</v>
      </c>
      <c r="H19" s="29">
        <f t="shared" si="5"/>
        <v>66</v>
      </c>
      <c r="I19" s="29">
        <f t="shared" si="5"/>
        <v>34</v>
      </c>
      <c r="J19" s="29">
        <f t="shared" si="5"/>
        <v>32</v>
      </c>
    </row>
    <row r="21" spans="1:10" ht="18" x14ac:dyDescent="0.2">
      <c r="E21" s="30" t="s">
        <v>47</v>
      </c>
      <c r="F21" s="30" t="s">
        <v>68</v>
      </c>
      <c r="G21" s="30" t="s">
        <v>80</v>
      </c>
      <c r="H21" s="30" t="s">
        <v>81</v>
      </c>
    </row>
    <row r="22" spans="1:10" ht="22.5" x14ac:dyDescent="0.2">
      <c r="A22" t="s">
        <v>67</v>
      </c>
      <c r="B22" s="34" t="s">
        <v>70</v>
      </c>
      <c r="C22">
        <v>14</v>
      </c>
      <c r="E22" s="38">
        <v>1</v>
      </c>
      <c r="F22" s="38"/>
      <c r="G22" s="38">
        <v>1</v>
      </c>
      <c r="H22" s="31">
        <v>41243</v>
      </c>
    </row>
    <row r="23" spans="1:10" ht="22.5" x14ac:dyDescent="0.2">
      <c r="A23" t="s">
        <v>67</v>
      </c>
      <c r="B23" s="25" t="s">
        <v>70</v>
      </c>
      <c r="E23" s="38">
        <v>2</v>
      </c>
      <c r="F23" s="38">
        <v>1</v>
      </c>
      <c r="G23" s="38"/>
      <c r="H23" s="31">
        <v>41090</v>
      </c>
    </row>
    <row r="24" spans="1:10" ht="22.5" x14ac:dyDescent="0.2">
      <c r="A24" t="s">
        <v>67</v>
      </c>
      <c r="B24" s="25" t="s">
        <v>70</v>
      </c>
      <c r="E24" s="38">
        <v>3</v>
      </c>
      <c r="F24" s="38">
        <v>1</v>
      </c>
      <c r="G24" s="38"/>
      <c r="H24" s="31">
        <v>40999</v>
      </c>
    </row>
    <row r="25" spans="1:10" ht="22.5" x14ac:dyDescent="0.2">
      <c r="A25" t="s">
        <v>67</v>
      </c>
      <c r="B25" s="25" t="s">
        <v>70</v>
      </c>
      <c r="E25" s="38">
        <v>4</v>
      </c>
      <c r="F25" s="38"/>
      <c r="G25" s="38">
        <v>1</v>
      </c>
      <c r="H25" s="31">
        <v>41243</v>
      </c>
    </row>
    <row r="26" spans="1:10" ht="22.5" x14ac:dyDescent="0.2">
      <c r="A26" t="s">
        <v>67</v>
      </c>
      <c r="B26" s="25" t="s">
        <v>70</v>
      </c>
      <c r="E26" s="38">
        <v>5</v>
      </c>
      <c r="F26" s="38"/>
      <c r="G26" s="38">
        <v>1</v>
      </c>
      <c r="H26" s="31">
        <v>41243</v>
      </c>
    </row>
    <row r="27" spans="1:10" ht="22.5" x14ac:dyDescent="0.2">
      <c r="A27" t="s">
        <v>67</v>
      </c>
      <c r="B27" s="25" t="s">
        <v>70</v>
      </c>
      <c r="E27" s="38">
        <v>6</v>
      </c>
      <c r="F27" s="38"/>
      <c r="G27" s="38">
        <v>1</v>
      </c>
      <c r="H27" s="31">
        <v>41243</v>
      </c>
    </row>
    <row r="28" spans="1:10" ht="22.5" x14ac:dyDescent="0.2">
      <c r="A28" t="s">
        <v>67</v>
      </c>
      <c r="B28" s="25" t="s">
        <v>70</v>
      </c>
      <c r="E28" s="38">
        <v>7</v>
      </c>
      <c r="F28" s="38"/>
      <c r="G28" s="38">
        <v>1</v>
      </c>
      <c r="H28" s="31">
        <v>41243</v>
      </c>
    </row>
    <row r="29" spans="1:10" ht="22.5" x14ac:dyDescent="0.2">
      <c r="A29" t="s">
        <v>67</v>
      </c>
      <c r="B29" s="25" t="s">
        <v>70</v>
      </c>
      <c r="E29" s="38">
        <v>8</v>
      </c>
      <c r="F29" s="38"/>
      <c r="G29" s="38">
        <v>1</v>
      </c>
      <c r="H29" s="31">
        <v>41243</v>
      </c>
    </row>
    <row r="30" spans="1:10" ht="22.5" x14ac:dyDescent="0.2">
      <c r="A30" t="s">
        <v>67</v>
      </c>
      <c r="B30" s="25" t="s">
        <v>70</v>
      </c>
      <c r="E30" s="38">
        <v>9</v>
      </c>
      <c r="F30" s="38">
        <v>1</v>
      </c>
      <c r="G30" s="38"/>
      <c r="H30" s="31">
        <v>40939</v>
      </c>
    </row>
    <row r="31" spans="1:10" ht="22.5" x14ac:dyDescent="0.2">
      <c r="A31" t="s">
        <v>67</v>
      </c>
      <c r="B31" s="25" t="s">
        <v>70</v>
      </c>
      <c r="E31" s="38">
        <v>10</v>
      </c>
      <c r="F31" s="38"/>
      <c r="G31" s="38">
        <v>1</v>
      </c>
      <c r="H31" s="31">
        <v>41243</v>
      </c>
    </row>
    <row r="32" spans="1:10" ht="22.5" x14ac:dyDescent="0.2">
      <c r="A32" t="s">
        <v>67</v>
      </c>
      <c r="B32" s="25" t="s">
        <v>70</v>
      </c>
      <c r="E32" s="38">
        <v>11</v>
      </c>
      <c r="F32" s="38">
        <v>1</v>
      </c>
      <c r="G32" s="38"/>
      <c r="H32" s="31">
        <v>40967</v>
      </c>
    </row>
    <row r="33" spans="1:8" ht="22.5" x14ac:dyDescent="0.2">
      <c r="A33" t="s">
        <v>67</v>
      </c>
      <c r="B33" s="25" t="s">
        <v>70</v>
      </c>
      <c r="E33" s="38">
        <v>12</v>
      </c>
      <c r="F33" s="38"/>
      <c r="G33" s="38">
        <v>1</v>
      </c>
      <c r="H33" s="31">
        <v>41243</v>
      </c>
    </row>
    <row r="34" spans="1:8" ht="22.5" x14ac:dyDescent="0.2">
      <c r="A34" t="s">
        <v>67</v>
      </c>
      <c r="B34" s="25" t="s">
        <v>70</v>
      </c>
      <c r="E34" s="38">
        <v>13</v>
      </c>
      <c r="F34" s="38"/>
      <c r="G34" s="38">
        <v>1</v>
      </c>
      <c r="H34" s="31">
        <v>41243</v>
      </c>
    </row>
    <row r="35" spans="1:8" ht="22.5" x14ac:dyDescent="0.2">
      <c r="A35" t="s">
        <v>67</v>
      </c>
      <c r="B35" s="25" t="s">
        <v>70</v>
      </c>
      <c r="E35" s="38">
        <v>14</v>
      </c>
      <c r="F35" s="38">
        <v>1</v>
      </c>
      <c r="G35" s="38"/>
      <c r="H35" s="31">
        <v>40967</v>
      </c>
    </row>
    <row r="36" spans="1:8" ht="22.5" x14ac:dyDescent="0.2">
      <c r="A36" t="s">
        <v>46</v>
      </c>
      <c r="B36" s="33" t="s">
        <v>71</v>
      </c>
      <c r="C36">
        <v>6</v>
      </c>
      <c r="E36" s="38">
        <v>15</v>
      </c>
      <c r="F36" s="38"/>
      <c r="G36" s="38">
        <v>1</v>
      </c>
      <c r="H36" s="31">
        <v>41243</v>
      </c>
    </row>
    <row r="37" spans="1:8" ht="22.5" x14ac:dyDescent="0.2">
      <c r="A37" t="s">
        <v>46</v>
      </c>
      <c r="B37" s="33" t="s">
        <v>71</v>
      </c>
      <c r="E37" s="38">
        <v>16</v>
      </c>
      <c r="F37" s="38"/>
      <c r="G37" s="38">
        <v>1</v>
      </c>
      <c r="H37" s="31">
        <v>41243</v>
      </c>
    </row>
    <row r="38" spans="1:8" ht="22.5" x14ac:dyDescent="0.2">
      <c r="B38" s="33" t="s">
        <v>71</v>
      </c>
      <c r="E38" s="38">
        <v>17</v>
      </c>
      <c r="F38" s="38"/>
      <c r="G38" s="38">
        <v>1</v>
      </c>
      <c r="H38" s="31">
        <v>41243</v>
      </c>
    </row>
    <row r="39" spans="1:8" ht="22.5" x14ac:dyDescent="0.2">
      <c r="B39" s="33" t="s">
        <v>71</v>
      </c>
      <c r="E39" s="38">
        <v>18</v>
      </c>
      <c r="F39" s="38">
        <v>1</v>
      </c>
      <c r="G39" s="38"/>
      <c r="H39" s="31">
        <v>40908</v>
      </c>
    </row>
    <row r="40" spans="1:8" ht="22.5" x14ac:dyDescent="0.2">
      <c r="B40" s="33" t="s">
        <v>71</v>
      </c>
      <c r="E40" s="38">
        <v>19</v>
      </c>
      <c r="F40" s="38"/>
      <c r="G40" s="38">
        <v>1</v>
      </c>
      <c r="H40" s="31">
        <v>41243</v>
      </c>
    </row>
    <row r="41" spans="1:8" ht="22.5" x14ac:dyDescent="0.2">
      <c r="B41" s="33" t="s">
        <v>71</v>
      </c>
      <c r="E41" s="38">
        <v>20</v>
      </c>
      <c r="F41" s="38"/>
      <c r="G41" s="38">
        <v>1</v>
      </c>
      <c r="H41" s="31">
        <v>41243</v>
      </c>
    </row>
    <row r="42" spans="1:8" ht="22.5" x14ac:dyDescent="0.2">
      <c r="B42" s="32" t="s">
        <v>72</v>
      </c>
      <c r="C42" s="26">
        <v>14</v>
      </c>
      <c r="E42" s="38">
        <v>21</v>
      </c>
      <c r="F42" s="38"/>
      <c r="G42" s="38">
        <v>1</v>
      </c>
      <c r="H42" s="31">
        <v>41243</v>
      </c>
    </row>
    <row r="43" spans="1:8" ht="22.5" x14ac:dyDescent="0.2">
      <c r="B43" s="32" t="s">
        <v>72</v>
      </c>
      <c r="E43" s="38">
        <v>22</v>
      </c>
      <c r="F43" s="38">
        <v>1</v>
      </c>
      <c r="G43" s="38"/>
      <c r="H43" s="31">
        <v>41090</v>
      </c>
    </row>
    <row r="44" spans="1:8" ht="22.5" x14ac:dyDescent="0.2">
      <c r="B44" s="32" t="s">
        <v>72</v>
      </c>
      <c r="E44" s="38">
        <v>23</v>
      </c>
      <c r="F44" s="38"/>
      <c r="G44" s="38">
        <v>1</v>
      </c>
      <c r="H44" s="31">
        <v>41243</v>
      </c>
    </row>
    <row r="45" spans="1:8" ht="22.5" x14ac:dyDescent="0.2">
      <c r="B45" s="32" t="s">
        <v>72</v>
      </c>
      <c r="E45" s="38">
        <v>24</v>
      </c>
      <c r="F45" s="38"/>
      <c r="G45" s="38">
        <v>1</v>
      </c>
      <c r="H45" s="31">
        <v>41243</v>
      </c>
    </row>
    <row r="46" spans="1:8" ht="22.5" x14ac:dyDescent="0.2">
      <c r="B46" s="32" t="s">
        <v>72</v>
      </c>
      <c r="E46" s="38">
        <v>25</v>
      </c>
      <c r="F46" s="38"/>
      <c r="G46" s="38">
        <v>1</v>
      </c>
      <c r="H46" s="31">
        <v>41243</v>
      </c>
    </row>
    <row r="47" spans="1:8" ht="22.5" x14ac:dyDescent="0.2">
      <c r="B47" s="32" t="s">
        <v>72</v>
      </c>
      <c r="E47" s="38">
        <v>26</v>
      </c>
      <c r="F47" s="38"/>
      <c r="G47" s="38">
        <v>1</v>
      </c>
      <c r="H47" s="31">
        <v>41243</v>
      </c>
    </row>
    <row r="48" spans="1:8" ht="22.5" x14ac:dyDescent="0.2">
      <c r="B48" s="32" t="s">
        <v>72</v>
      </c>
      <c r="E48" s="38">
        <v>27</v>
      </c>
      <c r="F48" s="38"/>
      <c r="G48" s="38">
        <v>1</v>
      </c>
      <c r="H48" s="31">
        <v>41243</v>
      </c>
    </row>
    <row r="49" spans="1:8" ht="22.5" x14ac:dyDescent="0.2">
      <c r="B49" s="32" t="s">
        <v>72</v>
      </c>
      <c r="E49" s="38">
        <v>28</v>
      </c>
      <c r="F49" s="38"/>
      <c r="G49" s="38">
        <v>1</v>
      </c>
      <c r="H49" s="31">
        <v>41243</v>
      </c>
    </row>
    <row r="50" spans="1:8" ht="22.5" x14ac:dyDescent="0.2">
      <c r="B50" s="32" t="s">
        <v>72</v>
      </c>
      <c r="E50" s="38">
        <v>29</v>
      </c>
      <c r="F50" s="38"/>
      <c r="G50" s="38">
        <v>1</v>
      </c>
      <c r="H50" s="31">
        <v>41243</v>
      </c>
    </row>
    <row r="51" spans="1:8" ht="22.5" x14ac:dyDescent="0.2">
      <c r="B51" s="32" t="s">
        <v>72</v>
      </c>
      <c r="E51" s="38">
        <v>30</v>
      </c>
      <c r="F51" s="38"/>
      <c r="G51" s="38">
        <v>1</v>
      </c>
      <c r="H51" s="31">
        <v>41243</v>
      </c>
    </row>
    <row r="52" spans="1:8" ht="22.5" x14ac:dyDescent="0.2">
      <c r="B52" s="32" t="s">
        <v>72</v>
      </c>
      <c r="E52" s="38">
        <v>31</v>
      </c>
      <c r="F52" s="38"/>
      <c r="G52" s="38">
        <v>1</v>
      </c>
      <c r="H52" s="31">
        <v>41243</v>
      </c>
    </row>
    <row r="53" spans="1:8" ht="22.5" x14ac:dyDescent="0.2">
      <c r="B53" s="32" t="s">
        <v>72</v>
      </c>
      <c r="E53" s="38">
        <v>32</v>
      </c>
      <c r="F53" s="38"/>
      <c r="G53" s="38">
        <v>1</v>
      </c>
      <c r="H53" s="31">
        <v>41243</v>
      </c>
    </row>
    <row r="54" spans="1:8" ht="22.5" x14ac:dyDescent="0.2">
      <c r="B54" s="32" t="s">
        <v>72</v>
      </c>
      <c r="E54" s="38">
        <v>33</v>
      </c>
      <c r="F54" s="38"/>
      <c r="G54" s="38">
        <v>1</v>
      </c>
      <c r="H54" s="31">
        <v>41243</v>
      </c>
    </row>
    <row r="55" spans="1:8" ht="22.5" x14ac:dyDescent="0.2">
      <c r="B55" s="32" t="s">
        <v>72</v>
      </c>
      <c r="E55" s="38">
        <v>34</v>
      </c>
      <c r="F55" s="38"/>
      <c r="G55" s="38">
        <v>1</v>
      </c>
      <c r="H55" s="31">
        <v>41243</v>
      </c>
    </row>
    <row r="56" spans="1:8" ht="56.25" x14ac:dyDescent="0.2">
      <c r="A56" s="25" t="s">
        <v>75</v>
      </c>
      <c r="B56" s="35" t="s">
        <v>82</v>
      </c>
      <c r="C56" s="26">
        <v>1</v>
      </c>
      <c r="E56" s="38">
        <v>35</v>
      </c>
      <c r="F56" s="38"/>
      <c r="G56" s="38">
        <v>1</v>
      </c>
      <c r="H56" s="31">
        <v>41243</v>
      </c>
    </row>
    <row r="57" spans="1:8" x14ac:dyDescent="0.2">
      <c r="B57" s="25" t="s">
        <v>77</v>
      </c>
      <c r="C57" s="26">
        <v>1</v>
      </c>
      <c r="E57" s="38">
        <v>36</v>
      </c>
      <c r="F57" s="38"/>
      <c r="G57" s="38">
        <v>1</v>
      </c>
      <c r="H57" s="31">
        <v>41243</v>
      </c>
    </row>
    <row r="58" spans="1:8" x14ac:dyDescent="0.2">
      <c r="B58" s="25" t="s">
        <v>78</v>
      </c>
      <c r="C58" s="26">
        <v>1</v>
      </c>
      <c r="E58" s="38">
        <v>37</v>
      </c>
      <c r="F58" s="38"/>
      <c r="G58" s="38">
        <v>1</v>
      </c>
      <c r="H58" s="31">
        <v>41243</v>
      </c>
    </row>
    <row r="59" spans="1:8" x14ac:dyDescent="0.2">
      <c r="B59" s="25" t="s">
        <v>76</v>
      </c>
      <c r="C59" s="26">
        <v>3</v>
      </c>
      <c r="E59" s="38">
        <v>38</v>
      </c>
      <c r="F59" s="38"/>
      <c r="G59" s="38">
        <v>1</v>
      </c>
      <c r="H59" s="31">
        <v>41243</v>
      </c>
    </row>
    <row r="60" spans="1:8" x14ac:dyDescent="0.2">
      <c r="B60" s="25" t="s">
        <v>76</v>
      </c>
      <c r="E60" s="38">
        <v>39</v>
      </c>
      <c r="F60" s="38">
        <v>1</v>
      </c>
      <c r="G60" s="38"/>
      <c r="H60" s="31">
        <v>40908</v>
      </c>
    </row>
    <row r="61" spans="1:8" x14ac:dyDescent="0.2">
      <c r="B61" s="25" t="s">
        <v>76</v>
      </c>
      <c r="E61" s="38">
        <v>40</v>
      </c>
      <c r="F61" s="38">
        <v>1</v>
      </c>
      <c r="G61" s="38"/>
      <c r="H61" s="31">
        <v>40908</v>
      </c>
    </row>
    <row r="62" spans="1:8" x14ac:dyDescent="0.2">
      <c r="B62" s="25" t="s">
        <v>74</v>
      </c>
      <c r="C62" s="26">
        <v>2</v>
      </c>
      <c r="E62" s="38">
        <v>41</v>
      </c>
      <c r="F62" s="38"/>
      <c r="G62" s="38">
        <v>1</v>
      </c>
      <c r="H62" s="31">
        <v>41243</v>
      </c>
    </row>
    <row r="63" spans="1:8" x14ac:dyDescent="0.2">
      <c r="B63" s="25" t="s">
        <v>74</v>
      </c>
      <c r="E63" s="38">
        <v>42</v>
      </c>
      <c r="F63" s="38">
        <v>1</v>
      </c>
      <c r="G63" s="38"/>
      <c r="H63" s="31">
        <v>40908</v>
      </c>
    </row>
  </sheetData>
  <mergeCells count="5">
    <mergeCell ref="B7:B9"/>
    <mergeCell ref="C7:J7"/>
    <mergeCell ref="C8:D8"/>
    <mergeCell ref="E8:G8"/>
    <mergeCell ref="H8:J8"/>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42"/>
  <sheetViews>
    <sheetView tabSelected="1" topLeftCell="A179" zoomScale="63" zoomScaleNormal="63" workbookViewId="0">
      <selection activeCell="E181" sqref="E181:E184"/>
    </sheetView>
  </sheetViews>
  <sheetFormatPr baseColWidth="10" defaultColWidth="11.42578125" defaultRowHeight="12.75" x14ac:dyDescent="0.2"/>
  <cols>
    <col min="1" max="1" width="12.42578125" style="116" customWidth="1"/>
    <col min="2" max="2" width="12" style="116" customWidth="1"/>
    <col min="3" max="3" width="55.28515625" style="116" customWidth="1"/>
    <col min="4" max="4" width="30" style="116" customWidth="1"/>
    <col min="5" max="5" width="19.42578125" style="116" customWidth="1"/>
    <col min="6" max="6" width="20.42578125" style="116" customWidth="1"/>
    <col min="7" max="7" width="17.7109375" style="116" customWidth="1"/>
    <col min="8" max="8" width="19" style="116" customWidth="1"/>
    <col min="9" max="9" width="14.42578125" style="116" customWidth="1"/>
    <col min="10" max="10" width="12.7109375" style="116" customWidth="1"/>
    <col min="11" max="11" width="14.42578125" style="116" customWidth="1"/>
    <col min="12" max="12" width="14" style="116" customWidth="1"/>
    <col min="13" max="13" width="11.7109375" style="116" customWidth="1"/>
    <col min="14" max="14" width="12.42578125" style="11" customWidth="1"/>
    <col min="15" max="15" width="13.42578125" style="15" customWidth="1"/>
    <col min="16" max="16" width="11.28515625" style="16" customWidth="1"/>
    <col min="17" max="17" width="13.28515625" style="16" customWidth="1"/>
    <col min="18" max="18" width="10.140625" style="17" customWidth="1"/>
    <col min="19" max="19" width="10.85546875" style="116" customWidth="1"/>
    <col min="20" max="20" width="9.140625" style="116" customWidth="1"/>
    <col min="21" max="21" width="19.140625" style="116" customWidth="1"/>
    <col min="22" max="16384" width="11.42578125" style="116"/>
  </cols>
  <sheetData>
    <row r="1" spans="1:22" ht="15" customHeight="1" x14ac:dyDescent="0.25">
      <c r="A1" s="388" t="s">
        <v>0</v>
      </c>
      <c r="B1" s="389"/>
      <c r="C1" s="389"/>
      <c r="D1" s="389"/>
      <c r="E1" s="389"/>
      <c r="F1" s="389"/>
      <c r="G1" s="389"/>
      <c r="H1" s="389"/>
      <c r="I1" s="389"/>
      <c r="J1" s="389"/>
      <c r="K1" s="389"/>
      <c r="L1" s="389"/>
      <c r="M1" s="389"/>
      <c r="N1" s="389"/>
      <c r="O1" s="389"/>
      <c r="P1" s="389"/>
      <c r="Q1" s="389"/>
      <c r="R1" s="389"/>
      <c r="S1" s="389"/>
      <c r="T1" s="390"/>
    </row>
    <row r="2" spans="1:22" ht="15" customHeight="1" x14ac:dyDescent="0.25">
      <c r="A2" s="391" t="s">
        <v>1</v>
      </c>
      <c r="B2" s="392"/>
      <c r="C2" s="392"/>
      <c r="D2" s="392"/>
      <c r="E2" s="392"/>
      <c r="F2" s="392"/>
      <c r="G2" s="392"/>
      <c r="H2" s="392"/>
      <c r="I2" s="392"/>
      <c r="J2" s="392"/>
      <c r="K2" s="392"/>
      <c r="L2" s="392"/>
      <c r="M2" s="392"/>
      <c r="N2" s="392"/>
      <c r="O2" s="392"/>
      <c r="P2" s="392"/>
      <c r="Q2" s="392"/>
      <c r="R2" s="392"/>
      <c r="S2" s="392"/>
      <c r="T2" s="393"/>
    </row>
    <row r="3" spans="1:22" ht="15" customHeight="1" x14ac:dyDescent="0.25">
      <c r="A3" s="391" t="s">
        <v>2</v>
      </c>
      <c r="B3" s="392"/>
      <c r="C3" s="392"/>
      <c r="D3" s="392"/>
      <c r="E3" s="392"/>
      <c r="F3" s="392"/>
      <c r="G3" s="392"/>
      <c r="H3" s="392"/>
      <c r="I3" s="392"/>
      <c r="J3" s="392"/>
      <c r="K3" s="392"/>
      <c r="L3" s="392"/>
      <c r="M3" s="392"/>
      <c r="N3" s="392"/>
      <c r="O3" s="392"/>
      <c r="P3" s="392"/>
      <c r="Q3" s="392"/>
      <c r="R3" s="392"/>
      <c r="S3" s="392"/>
      <c r="T3" s="393"/>
    </row>
    <row r="4" spans="1:22" ht="15" x14ac:dyDescent="0.25">
      <c r="A4" s="391"/>
      <c r="B4" s="392"/>
      <c r="C4" s="392"/>
      <c r="D4" s="392"/>
      <c r="E4" s="392"/>
      <c r="F4" s="392"/>
      <c r="G4" s="392"/>
      <c r="H4" s="392"/>
      <c r="I4" s="392"/>
      <c r="J4" s="392"/>
      <c r="K4" s="392"/>
      <c r="L4" s="392"/>
      <c r="M4" s="392"/>
      <c r="N4" s="392"/>
      <c r="O4" s="392"/>
      <c r="P4" s="392"/>
      <c r="Q4" s="392"/>
      <c r="R4" s="392"/>
      <c r="S4" s="392"/>
      <c r="T4" s="393"/>
    </row>
    <row r="5" spans="1:22" ht="15" x14ac:dyDescent="0.25">
      <c r="A5" s="394" t="s">
        <v>3</v>
      </c>
      <c r="B5" s="392"/>
      <c r="C5" s="392"/>
      <c r="D5" s="392"/>
      <c r="E5" s="392"/>
      <c r="F5" s="392"/>
      <c r="G5" s="392"/>
      <c r="H5" s="392"/>
      <c r="I5" s="392"/>
      <c r="J5" s="392"/>
      <c r="K5" s="392"/>
      <c r="L5" s="392"/>
      <c r="M5" s="392"/>
      <c r="N5" s="1"/>
      <c r="O5" s="2"/>
      <c r="P5" s="3"/>
      <c r="Q5" s="3"/>
      <c r="R5" s="4"/>
      <c r="S5" s="5"/>
      <c r="T5" s="6"/>
    </row>
    <row r="6" spans="1:22" ht="15" x14ac:dyDescent="0.25">
      <c r="A6" s="394" t="s">
        <v>371</v>
      </c>
      <c r="B6" s="392"/>
      <c r="C6" s="392"/>
      <c r="D6" s="392"/>
      <c r="E6" s="392"/>
      <c r="F6" s="392"/>
      <c r="G6" s="392"/>
      <c r="H6" s="392"/>
      <c r="I6" s="392"/>
      <c r="J6" s="392"/>
      <c r="K6" s="392"/>
      <c r="L6" s="392"/>
      <c r="M6" s="392"/>
      <c r="N6" s="1"/>
      <c r="O6" s="2"/>
      <c r="P6" s="3"/>
      <c r="Q6" s="3"/>
      <c r="R6" s="4"/>
      <c r="S6" s="5"/>
      <c r="T6" s="6"/>
    </row>
    <row r="7" spans="1:22" ht="15" x14ac:dyDescent="0.25">
      <c r="A7" s="394" t="s">
        <v>4</v>
      </c>
      <c r="B7" s="392"/>
      <c r="C7" s="392"/>
      <c r="D7" s="392"/>
      <c r="E7" s="392"/>
      <c r="F7" s="392"/>
      <c r="G7" s="392"/>
      <c r="H7" s="392"/>
      <c r="I7" s="392"/>
      <c r="J7" s="392"/>
      <c r="K7" s="392"/>
      <c r="L7" s="392"/>
      <c r="M7" s="392"/>
      <c r="N7" s="1"/>
      <c r="O7" s="2"/>
      <c r="P7" s="3"/>
      <c r="Q7" s="3"/>
      <c r="R7" s="4"/>
      <c r="S7" s="5"/>
      <c r="T7" s="6"/>
    </row>
    <row r="8" spans="1:22" ht="15" x14ac:dyDescent="0.25">
      <c r="A8" s="394" t="s">
        <v>620</v>
      </c>
      <c r="B8" s="392"/>
      <c r="C8" s="392"/>
      <c r="D8" s="392"/>
      <c r="E8" s="392"/>
      <c r="F8" s="392"/>
      <c r="G8" s="392"/>
      <c r="H8" s="392"/>
      <c r="I8" s="392"/>
      <c r="J8" s="392"/>
      <c r="K8" s="392"/>
      <c r="L8" s="392"/>
      <c r="M8" s="392"/>
      <c r="N8" s="1"/>
      <c r="O8" s="2"/>
      <c r="P8" s="3"/>
      <c r="Q8" s="3"/>
      <c r="R8" s="4"/>
      <c r="S8" s="5"/>
      <c r="T8" s="6"/>
    </row>
    <row r="9" spans="1:22" ht="15.75" thickBot="1" x14ac:dyDescent="0.3">
      <c r="A9" s="394" t="s">
        <v>372</v>
      </c>
      <c r="B9" s="392"/>
      <c r="C9" s="392"/>
      <c r="D9" s="392"/>
      <c r="E9" s="392"/>
      <c r="F9" s="392"/>
      <c r="G9" s="392"/>
      <c r="H9" s="392"/>
      <c r="I9" s="392"/>
      <c r="J9" s="392"/>
      <c r="K9" s="392"/>
      <c r="L9" s="392"/>
      <c r="M9" s="392"/>
      <c r="N9" s="1"/>
      <c r="O9" s="2"/>
      <c r="P9" s="3"/>
      <c r="Q9" s="3"/>
      <c r="R9" s="4"/>
      <c r="S9" s="5"/>
      <c r="T9" s="6"/>
    </row>
    <row r="10" spans="1:22" ht="15.75" thickBot="1" x14ac:dyDescent="0.3">
      <c r="A10" s="394" t="s">
        <v>621</v>
      </c>
      <c r="B10" s="392"/>
      <c r="C10" s="392"/>
      <c r="D10" s="392"/>
      <c r="E10" s="392"/>
      <c r="F10" s="392"/>
      <c r="G10" s="392"/>
      <c r="H10" s="392"/>
      <c r="I10" s="392"/>
      <c r="J10" s="392"/>
      <c r="K10" s="392"/>
      <c r="L10" s="392"/>
      <c r="M10" s="392"/>
      <c r="N10" s="392"/>
      <c r="O10" s="392"/>
      <c r="P10" s="392"/>
      <c r="Q10" s="392"/>
      <c r="R10" s="393"/>
      <c r="S10" s="410"/>
      <c r="T10" s="411"/>
    </row>
    <row r="11" spans="1:22" ht="15.75" thickBot="1" x14ac:dyDescent="0.3">
      <c r="A11" s="419" t="s">
        <v>5</v>
      </c>
      <c r="B11" s="420"/>
      <c r="C11" s="420"/>
      <c r="D11" s="420"/>
      <c r="E11" s="420"/>
      <c r="F11" s="420"/>
      <c r="G11" s="420"/>
      <c r="H11" s="420"/>
      <c r="I11" s="420"/>
      <c r="J11" s="420"/>
      <c r="K11" s="420"/>
      <c r="L11" s="420"/>
      <c r="M11" s="420"/>
      <c r="N11" s="420"/>
      <c r="O11" s="420"/>
      <c r="P11" s="420"/>
      <c r="Q11" s="420"/>
      <c r="R11" s="421"/>
      <c r="S11" s="412">
        <v>42004</v>
      </c>
      <c r="T11" s="390"/>
    </row>
    <row r="12" spans="1:22" ht="65.25" customHeight="1" x14ac:dyDescent="0.2">
      <c r="A12" s="413" t="s">
        <v>6</v>
      </c>
      <c r="B12" s="415" t="s">
        <v>7</v>
      </c>
      <c r="C12" s="415" t="s">
        <v>8</v>
      </c>
      <c r="D12" s="370" t="s">
        <v>9</v>
      </c>
      <c r="E12" s="372" t="s">
        <v>10</v>
      </c>
      <c r="F12" s="374" t="s">
        <v>11</v>
      </c>
      <c r="G12" s="375" t="s">
        <v>12</v>
      </c>
      <c r="H12" s="374" t="s">
        <v>13</v>
      </c>
      <c r="I12" s="374" t="s">
        <v>14</v>
      </c>
      <c r="J12" s="374" t="s">
        <v>15</v>
      </c>
      <c r="K12" s="416" t="s">
        <v>16</v>
      </c>
      <c r="L12" s="418" t="s">
        <v>17</v>
      </c>
      <c r="M12" s="400" t="s">
        <v>18</v>
      </c>
      <c r="N12" s="401" t="s">
        <v>19</v>
      </c>
      <c r="O12" s="400" t="s">
        <v>20</v>
      </c>
      <c r="P12" s="404" t="s">
        <v>21</v>
      </c>
      <c r="Q12" s="404" t="s">
        <v>22</v>
      </c>
      <c r="R12" s="406" t="s">
        <v>23</v>
      </c>
      <c r="S12" s="395" t="s">
        <v>24</v>
      </c>
      <c r="T12" s="396"/>
    </row>
    <row r="13" spans="1:22" ht="38.25" customHeight="1" thickBot="1" x14ac:dyDescent="0.25">
      <c r="A13" s="414"/>
      <c r="B13" s="414"/>
      <c r="C13" s="414"/>
      <c r="D13" s="371"/>
      <c r="E13" s="373"/>
      <c r="F13" s="373"/>
      <c r="G13" s="373"/>
      <c r="H13" s="373"/>
      <c r="I13" s="373"/>
      <c r="J13" s="373"/>
      <c r="K13" s="417"/>
      <c r="L13" s="371"/>
      <c r="M13" s="373"/>
      <c r="N13" s="402"/>
      <c r="O13" s="403"/>
      <c r="P13" s="405"/>
      <c r="Q13" s="405"/>
      <c r="R13" s="407"/>
      <c r="S13" s="7" t="s">
        <v>25</v>
      </c>
      <c r="T13" s="8" t="s">
        <v>26</v>
      </c>
    </row>
    <row r="14" spans="1:22" ht="170.25" customHeight="1" x14ac:dyDescent="0.2">
      <c r="A14" s="408">
        <v>1</v>
      </c>
      <c r="B14" s="397">
        <v>1704003</v>
      </c>
      <c r="C14" s="397" t="s">
        <v>84</v>
      </c>
      <c r="D14" s="397" t="s">
        <v>85</v>
      </c>
      <c r="E14" s="397" t="s">
        <v>86</v>
      </c>
      <c r="F14" s="181" t="s">
        <v>87</v>
      </c>
      <c r="G14" s="294" t="s">
        <v>88</v>
      </c>
      <c r="H14" s="181" t="s">
        <v>89</v>
      </c>
      <c r="I14" s="181" t="s">
        <v>90</v>
      </c>
      <c r="J14" s="178">
        <v>1</v>
      </c>
      <c r="K14" s="179">
        <v>41275</v>
      </c>
      <c r="L14" s="179">
        <v>41305</v>
      </c>
      <c r="M14" s="201">
        <f>(+L14-K14)/7</f>
        <v>4.2857142857142856</v>
      </c>
      <c r="N14" s="120">
        <v>1</v>
      </c>
      <c r="O14" s="206">
        <f>IF(N14/J14&gt;1,1,+N14/J14)</f>
        <v>1</v>
      </c>
      <c r="P14" s="207">
        <f>+M14*O14</f>
        <v>4.2857142857142856</v>
      </c>
      <c r="Q14" s="207">
        <f>IF(L14&lt;=$S$11,P14,0)</f>
        <v>4.2857142857142856</v>
      </c>
      <c r="R14" s="207">
        <f>IF($S$11&gt;=L14,M14,0)</f>
        <v>4.2857142857142856</v>
      </c>
      <c r="S14" s="40"/>
      <c r="T14" s="41"/>
      <c r="U14" s="9"/>
      <c r="V14" s="10"/>
    </row>
    <row r="15" spans="1:22" ht="67.5" customHeight="1" thickBot="1" x14ac:dyDescent="0.25">
      <c r="A15" s="409"/>
      <c r="B15" s="398"/>
      <c r="C15" s="398"/>
      <c r="D15" s="398"/>
      <c r="E15" s="398"/>
      <c r="F15" s="189" t="s">
        <v>155</v>
      </c>
      <c r="G15" s="399"/>
      <c r="H15" s="189" t="s">
        <v>156</v>
      </c>
      <c r="I15" s="189" t="s">
        <v>27</v>
      </c>
      <c r="J15" s="183">
        <v>10</v>
      </c>
      <c r="K15" s="188">
        <v>41306</v>
      </c>
      <c r="L15" s="188">
        <v>41608</v>
      </c>
      <c r="M15" s="202">
        <f>(+L15-K15)/7</f>
        <v>43.142857142857146</v>
      </c>
      <c r="N15" s="187">
        <v>10</v>
      </c>
      <c r="O15" s="208">
        <f>IF(N15/J15&gt;1,1,+N15/J15)</f>
        <v>1</v>
      </c>
      <c r="P15" s="209">
        <f>+M15*O15</f>
        <v>43.142857142857146</v>
      </c>
      <c r="Q15" s="209">
        <f>IF(L15&lt;=$S$11,P15,0)</f>
        <v>43.142857142857146</v>
      </c>
      <c r="R15" s="209">
        <f>IF($S$11&gt;=L15,M15,0)</f>
        <v>43.142857142857146</v>
      </c>
      <c r="S15" s="113"/>
      <c r="T15" s="42"/>
      <c r="U15" s="9"/>
      <c r="V15" s="10"/>
    </row>
    <row r="16" spans="1:22" ht="72" customHeight="1" x14ac:dyDescent="0.2">
      <c r="A16" s="281">
        <v>6</v>
      </c>
      <c r="B16" s="312">
        <v>1703006</v>
      </c>
      <c r="C16" s="312" t="s">
        <v>91</v>
      </c>
      <c r="D16" s="312" t="s">
        <v>92</v>
      </c>
      <c r="E16" s="312" t="s">
        <v>93</v>
      </c>
      <c r="F16" s="288" t="s">
        <v>94</v>
      </c>
      <c r="G16" s="288" t="s">
        <v>95</v>
      </c>
      <c r="H16" s="288" t="s">
        <v>96</v>
      </c>
      <c r="I16" s="288" t="s">
        <v>28</v>
      </c>
      <c r="J16" s="265">
        <v>12</v>
      </c>
      <c r="K16" s="268">
        <v>41275</v>
      </c>
      <c r="L16" s="268">
        <v>41639</v>
      </c>
      <c r="M16" s="269">
        <f>(+L16-K16)/7</f>
        <v>52</v>
      </c>
      <c r="N16" s="272">
        <v>12</v>
      </c>
      <c r="O16" s="275">
        <f>IF(N16/J16&gt;1,1,+N16/J16)</f>
        <v>1</v>
      </c>
      <c r="P16" s="278">
        <f>+M16*O16</f>
        <v>52</v>
      </c>
      <c r="Q16" s="278">
        <f>IF(L16&lt;=$S$11,P16,0)</f>
        <v>52</v>
      </c>
      <c r="R16" s="278">
        <f>IF($S$11&gt;=L16,M16,0)</f>
        <v>52</v>
      </c>
      <c r="S16" s="44"/>
      <c r="T16" s="45"/>
      <c r="U16" s="9"/>
      <c r="V16" s="10"/>
    </row>
    <row r="17" spans="1:22" ht="15" customHeight="1" x14ac:dyDescent="0.2">
      <c r="A17" s="282"/>
      <c r="B17" s="384"/>
      <c r="C17" s="384"/>
      <c r="D17" s="384"/>
      <c r="E17" s="384"/>
      <c r="F17" s="424"/>
      <c r="G17" s="289"/>
      <c r="H17" s="289"/>
      <c r="I17" s="289"/>
      <c r="J17" s="315"/>
      <c r="K17" s="266"/>
      <c r="L17" s="266"/>
      <c r="M17" s="425"/>
      <c r="N17" s="426"/>
      <c r="O17" s="276"/>
      <c r="P17" s="425"/>
      <c r="Q17" s="425"/>
      <c r="R17" s="425"/>
      <c r="S17" s="115"/>
      <c r="T17" s="46"/>
      <c r="U17" s="9"/>
      <c r="V17" s="10"/>
    </row>
    <row r="18" spans="1:22" ht="62.25" customHeight="1" x14ac:dyDescent="0.2">
      <c r="A18" s="282"/>
      <c r="B18" s="384"/>
      <c r="C18" s="384"/>
      <c r="D18" s="384"/>
      <c r="E18" s="384"/>
      <c r="F18" s="289" t="s">
        <v>109</v>
      </c>
      <c r="G18" s="289"/>
      <c r="H18" s="289" t="s">
        <v>108</v>
      </c>
      <c r="I18" s="289" t="s">
        <v>97</v>
      </c>
      <c r="J18" s="315">
        <v>1</v>
      </c>
      <c r="K18" s="347">
        <v>41275</v>
      </c>
      <c r="L18" s="347">
        <v>41364</v>
      </c>
      <c r="M18" s="342">
        <f>(+L18-K18)/7</f>
        <v>12.714285714285714</v>
      </c>
      <c r="N18" s="343">
        <v>1</v>
      </c>
      <c r="O18" s="344">
        <f>IF(N18/J18&gt;1,1,+N18/J18)</f>
        <v>1</v>
      </c>
      <c r="P18" s="346">
        <f>+M18*O18</f>
        <v>12.714285714285714</v>
      </c>
      <c r="Q18" s="346">
        <f>IF(L18&lt;=$S$11,P18,0)</f>
        <v>12.714285714285714</v>
      </c>
      <c r="R18" s="346">
        <f>IF($S$11&gt;=L18,M18,0)</f>
        <v>12.714285714285714</v>
      </c>
      <c r="S18" s="115"/>
      <c r="T18" s="46"/>
      <c r="U18" s="9"/>
      <c r="V18" s="10"/>
    </row>
    <row r="19" spans="1:22" ht="44.25" customHeight="1" thickBot="1" x14ac:dyDescent="0.25">
      <c r="A19" s="317"/>
      <c r="B19" s="385"/>
      <c r="C19" s="385"/>
      <c r="D19" s="385"/>
      <c r="E19" s="385"/>
      <c r="F19" s="351"/>
      <c r="G19" s="351"/>
      <c r="H19" s="351"/>
      <c r="I19" s="351"/>
      <c r="J19" s="319"/>
      <c r="K19" s="352"/>
      <c r="L19" s="352"/>
      <c r="M19" s="383"/>
      <c r="N19" s="422"/>
      <c r="O19" s="423"/>
      <c r="P19" s="383"/>
      <c r="Q19" s="383"/>
      <c r="R19" s="383"/>
      <c r="S19" s="112"/>
      <c r="T19" s="47"/>
      <c r="U19" s="9"/>
      <c r="V19" s="10"/>
    </row>
    <row r="20" spans="1:22" ht="93" customHeight="1" x14ac:dyDescent="0.2">
      <c r="A20" s="358">
        <v>8</v>
      </c>
      <c r="B20" s="312">
        <v>1903006</v>
      </c>
      <c r="C20" s="199" t="s">
        <v>98</v>
      </c>
      <c r="D20" s="312" t="s">
        <v>99</v>
      </c>
      <c r="E20" s="312" t="s">
        <v>100</v>
      </c>
      <c r="F20" s="288" t="s">
        <v>111</v>
      </c>
      <c r="G20" s="288" t="s">
        <v>101</v>
      </c>
      <c r="H20" s="288" t="s">
        <v>110</v>
      </c>
      <c r="I20" s="288" t="s">
        <v>102</v>
      </c>
      <c r="J20" s="265">
        <v>1</v>
      </c>
      <c r="K20" s="268">
        <v>41275</v>
      </c>
      <c r="L20" s="268">
        <v>41639</v>
      </c>
      <c r="M20" s="269">
        <f>(+L20-K20)/7</f>
        <v>52</v>
      </c>
      <c r="N20" s="272">
        <v>0</v>
      </c>
      <c r="O20" s="275">
        <f>IF(N20/J20&gt;1,1,+N20/J20)</f>
        <v>0</v>
      </c>
      <c r="P20" s="278">
        <f>+M20*O20</f>
        <v>0</v>
      </c>
      <c r="Q20" s="278">
        <f>IF(L20&lt;=$S$11,P20,0)</f>
        <v>0</v>
      </c>
      <c r="R20" s="278">
        <f>IF($S$11&gt;=L20,M20,0)</f>
        <v>52</v>
      </c>
      <c r="S20" s="44"/>
      <c r="T20" s="45"/>
      <c r="U20" s="9"/>
      <c r="V20" s="10"/>
    </row>
    <row r="21" spans="1:22" ht="82.5" customHeight="1" thickBot="1" x14ac:dyDescent="0.25">
      <c r="A21" s="379"/>
      <c r="B21" s="385"/>
      <c r="C21" s="200" t="s">
        <v>103</v>
      </c>
      <c r="D21" s="385"/>
      <c r="E21" s="385"/>
      <c r="F21" s="351"/>
      <c r="G21" s="351"/>
      <c r="H21" s="351"/>
      <c r="I21" s="351"/>
      <c r="J21" s="319"/>
      <c r="K21" s="352"/>
      <c r="L21" s="352"/>
      <c r="M21" s="383"/>
      <c r="N21" s="422"/>
      <c r="O21" s="423"/>
      <c r="P21" s="383"/>
      <c r="Q21" s="383"/>
      <c r="R21" s="383"/>
      <c r="S21" s="172"/>
      <c r="T21" s="158"/>
      <c r="U21" s="9"/>
      <c r="V21" s="10"/>
    </row>
    <row r="22" spans="1:22" ht="72" customHeight="1" x14ac:dyDescent="0.2">
      <c r="A22" s="281">
        <v>22</v>
      </c>
      <c r="B22" s="284">
        <v>1801002</v>
      </c>
      <c r="C22" s="376" t="s">
        <v>104</v>
      </c>
      <c r="D22" s="284" t="s">
        <v>105</v>
      </c>
      <c r="E22" s="284" t="s">
        <v>106</v>
      </c>
      <c r="F22" s="294" t="s">
        <v>111</v>
      </c>
      <c r="G22" s="294" t="s">
        <v>101</v>
      </c>
      <c r="H22" s="294" t="s">
        <v>110</v>
      </c>
      <c r="I22" s="294" t="s">
        <v>112</v>
      </c>
      <c r="J22" s="297">
        <v>1</v>
      </c>
      <c r="K22" s="300">
        <v>41275</v>
      </c>
      <c r="L22" s="300">
        <v>41639</v>
      </c>
      <c r="M22" s="301">
        <f>(+L22-K22)/7</f>
        <v>52</v>
      </c>
      <c r="N22" s="429">
        <v>0</v>
      </c>
      <c r="O22" s="307">
        <f>IF(N22/J22&gt;1,1,+N22/J22)</f>
        <v>0</v>
      </c>
      <c r="P22" s="291">
        <f>+M22*O22</f>
        <v>0</v>
      </c>
      <c r="Q22" s="291">
        <f t="shared" ref="Q22:Q29" si="0">IF(L22&lt;=$S$11,P22,0)</f>
        <v>0</v>
      </c>
      <c r="R22" s="291">
        <f t="shared" ref="R22:R29" si="1">IF($S$11&gt;=L22,M22,0)</f>
        <v>52</v>
      </c>
      <c r="S22" s="156"/>
      <c r="T22" s="157"/>
      <c r="U22" s="9"/>
      <c r="V22" s="10"/>
    </row>
    <row r="23" spans="1:22" ht="24" customHeight="1" x14ac:dyDescent="0.2">
      <c r="A23" s="282"/>
      <c r="B23" s="285"/>
      <c r="C23" s="432"/>
      <c r="D23" s="285"/>
      <c r="E23" s="285"/>
      <c r="F23" s="295"/>
      <c r="G23" s="295"/>
      <c r="H23" s="295"/>
      <c r="I23" s="295"/>
      <c r="J23" s="310"/>
      <c r="K23" s="365"/>
      <c r="L23" s="365"/>
      <c r="M23" s="427"/>
      <c r="N23" s="430"/>
      <c r="O23" s="308"/>
      <c r="P23" s="292"/>
      <c r="Q23" s="292">
        <f t="shared" si="0"/>
        <v>0</v>
      </c>
      <c r="R23" s="292">
        <f t="shared" si="1"/>
        <v>0</v>
      </c>
      <c r="S23" s="170"/>
      <c r="T23" s="42"/>
      <c r="U23" s="9"/>
      <c r="V23" s="10"/>
    </row>
    <row r="24" spans="1:22" ht="72" customHeight="1" x14ac:dyDescent="0.2">
      <c r="A24" s="282"/>
      <c r="B24" s="285"/>
      <c r="C24" s="397" t="s">
        <v>107</v>
      </c>
      <c r="D24" s="285"/>
      <c r="E24" s="285"/>
      <c r="F24" s="295"/>
      <c r="G24" s="295"/>
      <c r="H24" s="295"/>
      <c r="I24" s="295"/>
      <c r="J24" s="310"/>
      <c r="K24" s="298"/>
      <c r="L24" s="298"/>
      <c r="M24" s="427"/>
      <c r="N24" s="430"/>
      <c r="O24" s="308"/>
      <c r="P24" s="292"/>
      <c r="Q24" s="292">
        <f t="shared" si="0"/>
        <v>0</v>
      </c>
      <c r="R24" s="292">
        <f t="shared" si="1"/>
        <v>0</v>
      </c>
      <c r="S24" s="170"/>
      <c r="T24" s="42"/>
      <c r="U24" s="9"/>
      <c r="V24" s="10"/>
    </row>
    <row r="25" spans="1:22" ht="177.75" customHeight="1" thickBot="1" x14ac:dyDescent="0.25">
      <c r="A25" s="283"/>
      <c r="B25" s="286"/>
      <c r="C25" s="433"/>
      <c r="D25" s="286"/>
      <c r="E25" s="286"/>
      <c r="F25" s="296"/>
      <c r="G25" s="296"/>
      <c r="H25" s="296"/>
      <c r="I25" s="296"/>
      <c r="J25" s="311"/>
      <c r="K25" s="299"/>
      <c r="L25" s="299"/>
      <c r="M25" s="428"/>
      <c r="N25" s="431"/>
      <c r="O25" s="309"/>
      <c r="P25" s="293"/>
      <c r="Q25" s="293">
        <f t="shared" si="0"/>
        <v>0</v>
      </c>
      <c r="R25" s="293">
        <f t="shared" si="1"/>
        <v>0</v>
      </c>
      <c r="S25" s="171"/>
      <c r="T25" s="43"/>
      <c r="U25" s="9"/>
      <c r="V25" s="10"/>
    </row>
    <row r="26" spans="1:22" ht="90" customHeight="1" x14ac:dyDescent="0.2">
      <c r="A26" s="358">
        <v>1</v>
      </c>
      <c r="B26" s="376">
        <v>1404006</v>
      </c>
      <c r="C26" s="376" t="s">
        <v>210</v>
      </c>
      <c r="D26" s="376" t="s">
        <v>211</v>
      </c>
      <c r="E26" s="376" t="s">
        <v>212</v>
      </c>
      <c r="F26" s="294" t="s">
        <v>214</v>
      </c>
      <c r="G26" s="288" t="s">
        <v>213</v>
      </c>
      <c r="H26" s="294" t="s">
        <v>215</v>
      </c>
      <c r="I26" s="294" t="s">
        <v>216</v>
      </c>
      <c r="J26" s="297">
        <v>4</v>
      </c>
      <c r="K26" s="300">
        <v>41487</v>
      </c>
      <c r="L26" s="300">
        <v>41851</v>
      </c>
      <c r="M26" s="327">
        <f>(+L26-K26)/7</f>
        <v>52</v>
      </c>
      <c r="N26" s="304">
        <v>4</v>
      </c>
      <c r="O26" s="329">
        <f>IF(N26/J26&gt;1,1,+N26/J26)</f>
        <v>1</v>
      </c>
      <c r="P26" s="291">
        <f>+M26*O26</f>
        <v>52</v>
      </c>
      <c r="Q26" s="330">
        <f t="shared" si="0"/>
        <v>52</v>
      </c>
      <c r="R26" s="330">
        <f t="shared" si="1"/>
        <v>52</v>
      </c>
      <c r="S26" s="44"/>
      <c r="T26" s="45"/>
      <c r="U26" s="9"/>
      <c r="V26" s="10"/>
    </row>
    <row r="27" spans="1:22" ht="90" customHeight="1" x14ac:dyDescent="0.2">
      <c r="A27" s="379"/>
      <c r="B27" s="377"/>
      <c r="C27" s="377"/>
      <c r="D27" s="377"/>
      <c r="E27" s="377"/>
      <c r="F27" s="434"/>
      <c r="G27" s="289"/>
      <c r="H27" s="434"/>
      <c r="I27" s="434"/>
      <c r="J27" s="436"/>
      <c r="K27" s="305"/>
      <c r="L27" s="305"/>
      <c r="M27" s="427"/>
      <c r="N27" s="305"/>
      <c r="O27" s="308"/>
      <c r="P27" s="330"/>
      <c r="Q27" s="292">
        <f t="shared" si="0"/>
        <v>0</v>
      </c>
      <c r="R27" s="292">
        <f t="shared" si="1"/>
        <v>0</v>
      </c>
      <c r="S27" s="115"/>
      <c r="T27" s="46"/>
      <c r="U27" s="9"/>
      <c r="V27" s="10"/>
    </row>
    <row r="28" spans="1:22" ht="112.5" customHeight="1" x14ac:dyDescent="0.2">
      <c r="A28" s="379"/>
      <c r="B28" s="377"/>
      <c r="C28" s="377"/>
      <c r="D28" s="377"/>
      <c r="E28" s="377"/>
      <c r="F28" s="434"/>
      <c r="G28" s="289"/>
      <c r="H28" s="434"/>
      <c r="I28" s="434"/>
      <c r="J28" s="436"/>
      <c r="K28" s="305"/>
      <c r="L28" s="305"/>
      <c r="M28" s="427"/>
      <c r="N28" s="305"/>
      <c r="O28" s="308"/>
      <c r="P28" s="302"/>
      <c r="Q28" s="292">
        <f t="shared" si="0"/>
        <v>0</v>
      </c>
      <c r="R28" s="292">
        <f t="shared" si="1"/>
        <v>0</v>
      </c>
      <c r="S28" s="115"/>
      <c r="T28" s="46"/>
      <c r="U28" s="9"/>
      <c r="V28" s="10"/>
    </row>
    <row r="29" spans="1:22" ht="129" customHeight="1" thickBot="1" x14ac:dyDescent="0.25">
      <c r="A29" s="380"/>
      <c r="B29" s="378"/>
      <c r="C29" s="378"/>
      <c r="D29" s="378"/>
      <c r="E29" s="378"/>
      <c r="F29" s="435"/>
      <c r="G29" s="351"/>
      <c r="H29" s="435"/>
      <c r="I29" s="435"/>
      <c r="J29" s="437"/>
      <c r="K29" s="306"/>
      <c r="L29" s="306"/>
      <c r="M29" s="428"/>
      <c r="N29" s="306"/>
      <c r="O29" s="309"/>
      <c r="P29" s="303"/>
      <c r="Q29" s="293">
        <f t="shared" si="0"/>
        <v>0</v>
      </c>
      <c r="R29" s="293">
        <f t="shared" si="1"/>
        <v>0</v>
      </c>
      <c r="S29" s="112"/>
      <c r="T29" s="47"/>
      <c r="U29" s="9"/>
      <c r="V29" s="10"/>
    </row>
    <row r="30" spans="1:22" ht="90" customHeight="1" x14ac:dyDescent="0.2">
      <c r="A30" s="281">
        <v>3</v>
      </c>
      <c r="B30" s="284">
        <v>1701007</v>
      </c>
      <c r="C30" s="284" t="s">
        <v>217</v>
      </c>
      <c r="D30" s="284" t="s">
        <v>218</v>
      </c>
      <c r="E30" s="284" t="s">
        <v>219</v>
      </c>
      <c r="F30" s="288" t="s">
        <v>220</v>
      </c>
      <c r="G30" s="288" t="s">
        <v>221</v>
      </c>
      <c r="H30" s="288" t="s">
        <v>222</v>
      </c>
      <c r="I30" s="288" t="s">
        <v>223</v>
      </c>
      <c r="J30" s="297">
        <v>12</v>
      </c>
      <c r="K30" s="300">
        <v>41487</v>
      </c>
      <c r="L30" s="300">
        <v>41851</v>
      </c>
      <c r="M30" s="301">
        <f>(+L30-K30)/7</f>
        <v>52</v>
      </c>
      <c r="N30" s="429">
        <v>12</v>
      </c>
      <c r="O30" s="307">
        <f>IF(N30/J30&gt;1,1,+N30/J30)</f>
        <v>1</v>
      </c>
      <c r="P30" s="291">
        <f>+M30*O30</f>
        <v>52</v>
      </c>
      <c r="Q30" s="291">
        <f t="shared" ref="Q30:Q41" si="2">IF(L30&lt;=$S$11,P30,0)</f>
        <v>52</v>
      </c>
      <c r="R30" s="291">
        <f t="shared" ref="R30:R41" si="3">IF($S$11&gt;=L30,M30,0)</f>
        <v>52</v>
      </c>
      <c r="S30" s="40"/>
      <c r="T30" s="41"/>
      <c r="U30" s="9"/>
      <c r="V30" s="10"/>
    </row>
    <row r="31" spans="1:22" ht="61.5" customHeight="1" x14ac:dyDescent="0.2">
      <c r="A31" s="282"/>
      <c r="B31" s="285"/>
      <c r="C31" s="285"/>
      <c r="D31" s="285"/>
      <c r="E31" s="285"/>
      <c r="F31" s="289"/>
      <c r="G31" s="289"/>
      <c r="H31" s="289"/>
      <c r="I31" s="289"/>
      <c r="J31" s="310"/>
      <c r="K31" s="365"/>
      <c r="L31" s="365"/>
      <c r="M31" s="427"/>
      <c r="N31" s="430"/>
      <c r="O31" s="308"/>
      <c r="P31" s="292"/>
      <c r="Q31" s="292">
        <f t="shared" si="2"/>
        <v>0</v>
      </c>
      <c r="R31" s="292">
        <f t="shared" si="3"/>
        <v>0</v>
      </c>
      <c r="S31" s="113"/>
      <c r="T31" s="42"/>
      <c r="U31" s="9"/>
      <c r="V31" s="10"/>
    </row>
    <row r="32" spans="1:22" ht="45.75" customHeight="1" x14ac:dyDescent="0.2">
      <c r="A32" s="282"/>
      <c r="B32" s="285"/>
      <c r="C32" s="285"/>
      <c r="D32" s="285"/>
      <c r="E32" s="285"/>
      <c r="F32" s="289"/>
      <c r="G32" s="289"/>
      <c r="H32" s="289"/>
      <c r="I32" s="289"/>
      <c r="J32" s="310"/>
      <c r="K32" s="298"/>
      <c r="L32" s="298"/>
      <c r="M32" s="427"/>
      <c r="N32" s="430"/>
      <c r="O32" s="308"/>
      <c r="P32" s="292"/>
      <c r="Q32" s="292">
        <f t="shared" si="2"/>
        <v>0</v>
      </c>
      <c r="R32" s="292">
        <f t="shared" si="3"/>
        <v>0</v>
      </c>
      <c r="S32" s="113"/>
      <c r="T32" s="42"/>
      <c r="U32" s="9"/>
      <c r="V32" s="10"/>
    </row>
    <row r="33" spans="1:22" ht="72" customHeight="1" thickBot="1" x14ac:dyDescent="0.25">
      <c r="A33" s="283"/>
      <c r="B33" s="286"/>
      <c r="C33" s="286"/>
      <c r="D33" s="286"/>
      <c r="E33" s="286"/>
      <c r="F33" s="290"/>
      <c r="G33" s="290"/>
      <c r="H33" s="290"/>
      <c r="I33" s="290"/>
      <c r="J33" s="311"/>
      <c r="K33" s="299"/>
      <c r="L33" s="299"/>
      <c r="M33" s="428"/>
      <c r="N33" s="431"/>
      <c r="O33" s="309"/>
      <c r="P33" s="293"/>
      <c r="Q33" s="293">
        <f t="shared" si="2"/>
        <v>0</v>
      </c>
      <c r="R33" s="293">
        <f t="shared" si="3"/>
        <v>0</v>
      </c>
      <c r="S33" s="114"/>
      <c r="T33" s="43"/>
      <c r="U33" s="9"/>
      <c r="V33" s="10"/>
    </row>
    <row r="34" spans="1:22" ht="71.25" customHeight="1" x14ac:dyDescent="0.2">
      <c r="A34" s="281">
        <v>4</v>
      </c>
      <c r="B34" s="284">
        <v>1801002</v>
      </c>
      <c r="C34" s="284" t="s">
        <v>224</v>
      </c>
      <c r="D34" s="284" t="s">
        <v>225</v>
      </c>
      <c r="E34" s="284" t="s">
        <v>226</v>
      </c>
      <c r="F34" s="288" t="s">
        <v>227</v>
      </c>
      <c r="G34" s="288" t="s">
        <v>228</v>
      </c>
      <c r="H34" s="288" t="s">
        <v>229</v>
      </c>
      <c r="I34" s="288" t="s">
        <v>230</v>
      </c>
      <c r="J34" s="297">
        <v>12</v>
      </c>
      <c r="K34" s="300">
        <v>41487</v>
      </c>
      <c r="L34" s="300">
        <v>41851</v>
      </c>
      <c r="M34" s="301">
        <f>(+L34-K34)/7</f>
        <v>52</v>
      </c>
      <c r="N34" s="429">
        <v>12</v>
      </c>
      <c r="O34" s="307">
        <f>IF(N34/J34&gt;1,1,+N34/J34)</f>
        <v>1</v>
      </c>
      <c r="P34" s="291">
        <f>+M34*O34</f>
        <v>52</v>
      </c>
      <c r="Q34" s="291">
        <f t="shared" si="2"/>
        <v>52</v>
      </c>
      <c r="R34" s="291">
        <f t="shared" si="3"/>
        <v>52</v>
      </c>
      <c r="S34" s="40"/>
      <c r="T34" s="41"/>
      <c r="U34" s="9"/>
      <c r="V34" s="10"/>
    </row>
    <row r="35" spans="1:22" ht="59.25" customHeight="1" x14ac:dyDescent="0.2">
      <c r="A35" s="282"/>
      <c r="B35" s="285"/>
      <c r="C35" s="285"/>
      <c r="D35" s="285"/>
      <c r="E35" s="285"/>
      <c r="F35" s="289"/>
      <c r="G35" s="289"/>
      <c r="H35" s="289"/>
      <c r="I35" s="289"/>
      <c r="J35" s="310"/>
      <c r="K35" s="365"/>
      <c r="L35" s="365"/>
      <c r="M35" s="427"/>
      <c r="N35" s="430"/>
      <c r="O35" s="308"/>
      <c r="P35" s="292"/>
      <c r="Q35" s="292">
        <f t="shared" si="2"/>
        <v>0</v>
      </c>
      <c r="R35" s="292">
        <f t="shared" si="3"/>
        <v>0</v>
      </c>
      <c r="S35" s="113"/>
      <c r="T35" s="42"/>
      <c r="U35" s="9"/>
      <c r="V35" s="10"/>
    </row>
    <row r="36" spans="1:22" ht="22.5" customHeight="1" x14ac:dyDescent="0.2">
      <c r="A36" s="282"/>
      <c r="B36" s="285"/>
      <c r="C36" s="285"/>
      <c r="D36" s="285"/>
      <c r="E36" s="285"/>
      <c r="F36" s="289"/>
      <c r="G36" s="289"/>
      <c r="H36" s="289"/>
      <c r="I36" s="289"/>
      <c r="J36" s="310"/>
      <c r="K36" s="298"/>
      <c r="L36" s="298"/>
      <c r="M36" s="427"/>
      <c r="N36" s="430"/>
      <c r="O36" s="308"/>
      <c r="P36" s="292"/>
      <c r="Q36" s="292">
        <f t="shared" si="2"/>
        <v>0</v>
      </c>
      <c r="R36" s="292">
        <f t="shared" si="3"/>
        <v>0</v>
      </c>
      <c r="S36" s="113"/>
      <c r="T36" s="42"/>
      <c r="U36" s="9"/>
      <c r="V36" s="10"/>
    </row>
    <row r="37" spans="1:22" ht="149.25" customHeight="1" thickBot="1" x14ac:dyDescent="0.25">
      <c r="A37" s="283"/>
      <c r="B37" s="286"/>
      <c r="C37" s="286"/>
      <c r="D37" s="286"/>
      <c r="E37" s="286"/>
      <c r="F37" s="290"/>
      <c r="G37" s="290"/>
      <c r="H37" s="290"/>
      <c r="I37" s="290"/>
      <c r="J37" s="311"/>
      <c r="K37" s="299"/>
      <c r="L37" s="299"/>
      <c r="M37" s="428"/>
      <c r="N37" s="431"/>
      <c r="O37" s="309"/>
      <c r="P37" s="293"/>
      <c r="Q37" s="293">
        <f t="shared" si="2"/>
        <v>0</v>
      </c>
      <c r="R37" s="293">
        <f t="shared" si="3"/>
        <v>0</v>
      </c>
      <c r="S37" s="114"/>
      <c r="T37" s="43"/>
      <c r="U37" s="9"/>
      <c r="V37" s="10"/>
    </row>
    <row r="38" spans="1:22" ht="90" customHeight="1" x14ac:dyDescent="0.2">
      <c r="A38" s="281">
        <v>5</v>
      </c>
      <c r="B38" s="284">
        <v>1802002</v>
      </c>
      <c r="C38" s="284" t="s">
        <v>231</v>
      </c>
      <c r="D38" s="284" t="s">
        <v>232</v>
      </c>
      <c r="E38" s="284" t="s">
        <v>233</v>
      </c>
      <c r="F38" s="294" t="s">
        <v>234</v>
      </c>
      <c r="G38" s="294" t="s">
        <v>235</v>
      </c>
      <c r="H38" s="294" t="s">
        <v>234</v>
      </c>
      <c r="I38" s="294" t="s">
        <v>236</v>
      </c>
      <c r="J38" s="297">
        <v>2</v>
      </c>
      <c r="K38" s="300">
        <v>41640</v>
      </c>
      <c r="L38" s="300">
        <v>41851</v>
      </c>
      <c r="M38" s="301">
        <f>(+L38-K38)/7</f>
        <v>30.142857142857142</v>
      </c>
      <c r="N38" s="304">
        <v>2</v>
      </c>
      <c r="O38" s="307">
        <f>IF(N38/J38&gt;1,1,+N38/J38)</f>
        <v>1</v>
      </c>
      <c r="P38" s="291">
        <f>+M38*O38</f>
        <v>30.142857142857142</v>
      </c>
      <c r="Q38" s="291">
        <f t="shared" si="2"/>
        <v>30.142857142857142</v>
      </c>
      <c r="R38" s="291">
        <f t="shared" si="3"/>
        <v>30.142857142857142</v>
      </c>
      <c r="S38" s="40"/>
      <c r="T38" s="41"/>
      <c r="U38" s="9"/>
      <c r="V38" s="10"/>
    </row>
    <row r="39" spans="1:22" ht="41.25" customHeight="1" x14ac:dyDescent="0.2">
      <c r="A39" s="282"/>
      <c r="B39" s="285"/>
      <c r="C39" s="285"/>
      <c r="D39" s="285"/>
      <c r="E39" s="285"/>
      <c r="F39" s="386"/>
      <c r="G39" s="386"/>
      <c r="H39" s="386"/>
      <c r="I39" s="386"/>
      <c r="J39" s="439"/>
      <c r="K39" s="386"/>
      <c r="L39" s="386"/>
      <c r="M39" s="427"/>
      <c r="N39" s="386"/>
      <c r="O39" s="308"/>
      <c r="P39" s="427"/>
      <c r="Q39" s="292">
        <f t="shared" si="2"/>
        <v>0</v>
      </c>
      <c r="R39" s="292">
        <f t="shared" si="3"/>
        <v>0</v>
      </c>
      <c r="S39" s="113"/>
      <c r="T39" s="42"/>
      <c r="U39" s="9"/>
      <c r="V39" s="10"/>
    </row>
    <row r="40" spans="1:22" ht="40.5" customHeight="1" x14ac:dyDescent="0.2">
      <c r="A40" s="282"/>
      <c r="B40" s="285"/>
      <c r="C40" s="285"/>
      <c r="D40" s="285"/>
      <c r="E40" s="285"/>
      <c r="F40" s="386"/>
      <c r="G40" s="386"/>
      <c r="H40" s="386"/>
      <c r="I40" s="386"/>
      <c r="J40" s="439"/>
      <c r="K40" s="386"/>
      <c r="L40" s="386"/>
      <c r="M40" s="427"/>
      <c r="N40" s="386"/>
      <c r="O40" s="308"/>
      <c r="P40" s="302"/>
      <c r="Q40" s="292">
        <f t="shared" si="2"/>
        <v>0</v>
      </c>
      <c r="R40" s="292">
        <f t="shared" si="3"/>
        <v>0</v>
      </c>
      <c r="S40" s="141"/>
      <c r="T40" s="42"/>
      <c r="U40" s="9"/>
      <c r="V40" s="10"/>
    </row>
    <row r="41" spans="1:22" ht="19.5" customHeight="1" thickBot="1" x14ac:dyDescent="0.25">
      <c r="A41" s="283"/>
      <c r="B41" s="286"/>
      <c r="C41" s="286"/>
      <c r="D41" s="286"/>
      <c r="E41" s="286"/>
      <c r="F41" s="387"/>
      <c r="G41" s="387"/>
      <c r="H41" s="387"/>
      <c r="I41" s="387"/>
      <c r="J41" s="440"/>
      <c r="K41" s="387"/>
      <c r="L41" s="387"/>
      <c r="M41" s="428"/>
      <c r="N41" s="387"/>
      <c r="O41" s="309"/>
      <c r="P41" s="303"/>
      <c r="Q41" s="293">
        <f t="shared" si="2"/>
        <v>0</v>
      </c>
      <c r="R41" s="293">
        <f t="shared" si="3"/>
        <v>0</v>
      </c>
      <c r="S41" s="142"/>
      <c r="T41" s="43"/>
      <c r="U41" s="9"/>
      <c r="V41" s="10"/>
    </row>
    <row r="42" spans="1:22" ht="90" customHeight="1" x14ac:dyDescent="0.2">
      <c r="A42" s="281">
        <v>6</v>
      </c>
      <c r="B42" s="284">
        <v>1402016</v>
      </c>
      <c r="C42" s="284" t="s">
        <v>237</v>
      </c>
      <c r="D42" s="284" t="s">
        <v>238</v>
      </c>
      <c r="E42" s="284" t="s">
        <v>239</v>
      </c>
      <c r="F42" s="443" t="s">
        <v>240</v>
      </c>
      <c r="G42" s="357" t="s">
        <v>241</v>
      </c>
      <c r="H42" s="355" t="s">
        <v>242</v>
      </c>
      <c r="I42" s="357" t="s">
        <v>243</v>
      </c>
      <c r="J42" s="353">
        <v>4</v>
      </c>
      <c r="K42" s="268">
        <v>41487</v>
      </c>
      <c r="L42" s="268">
        <v>41851</v>
      </c>
      <c r="M42" s="269">
        <f>(+L42-K42)/7</f>
        <v>52</v>
      </c>
      <c r="N42" s="272">
        <v>4</v>
      </c>
      <c r="O42" s="275">
        <f>IF(N42/J42&gt;1,1,+N42/J42)</f>
        <v>1</v>
      </c>
      <c r="P42" s="278">
        <f>+M42*O42</f>
        <v>52</v>
      </c>
      <c r="Q42" s="278">
        <f>IF(L42&lt;=$S$11,P42,0)</f>
        <v>52</v>
      </c>
      <c r="R42" s="278">
        <f>IF($S$11&gt;=L42,M42,0)</f>
        <v>52</v>
      </c>
      <c r="S42" s="40"/>
      <c r="T42" s="41"/>
      <c r="U42" s="9"/>
      <c r="V42" s="10"/>
    </row>
    <row r="43" spans="1:22" ht="57" customHeight="1" x14ac:dyDescent="0.2">
      <c r="A43" s="282"/>
      <c r="B43" s="285"/>
      <c r="C43" s="285"/>
      <c r="D43" s="285"/>
      <c r="E43" s="285"/>
      <c r="F43" s="399"/>
      <c r="G43" s="424"/>
      <c r="H43" s="424"/>
      <c r="I43" s="424"/>
      <c r="J43" s="445"/>
      <c r="K43" s="273"/>
      <c r="L43" s="273"/>
      <c r="M43" s="383"/>
      <c r="N43" s="422"/>
      <c r="O43" s="423"/>
      <c r="P43" s="383"/>
      <c r="Q43" s="383"/>
      <c r="R43" s="383"/>
      <c r="S43" s="113"/>
      <c r="T43" s="42"/>
      <c r="U43" s="9"/>
      <c r="V43" s="10"/>
    </row>
    <row r="44" spans="1:22" ht="90" customHeight="1" x14ac:dyDescent="0.2">
      <c r="A44" s="282"/>
      <c r="B44" s="285"/>
      <c r="C44" s="285"/>
      <c r="D44" s="285"/>
      <c r="E44" s="285"/>
      <c r="F44" s="356" t="s">
        <v>244</v>
      </c>
      <c r="G44" s="356" t="s">
        <v>241</v>
      </c>
      <c r="H44" s="381" t="s">
        <v>245</v>
      </c>
      <c r="I44" s="381" t="s">
        <v>246</v>
      </c>
      <c r="J44" s="354">
        <v>2</v>
      </c>
      <c r="K44" s="347">
        <v>41487</v>
      </c>
      <c r="L44" s="347">
        <v>41851</v>
      </c>
      <c r="M44" s="342">
        <f>(+L44-K44)/7</f>
        <v>52</v>
      </c>
      <c r="N44" s="343">
        <v>2</v>
      </c>
      <c r="O44" s="344">
        <f>IF(N44/J44&gt;1,1,+N44/J44)</f>
        <v>1</v>
      </c>
      <c r="P44" s="346">
        <f>+M44*O44</f>
        <v>52</v>
      </c>
      <c r="Q44" s="346">
        <f>IF(L44&lt;=$S$11,P44,0)</f>
        <v>52</v>
      </c>
      <c r="R44" s="346">
        <f>IF($S$11&gt;=L44,M44,0)</f>
        <v>52</v>
      </c>
      <c r="S44" s="113"/>
      <c r="T44" s="42"/>
      <c r="U44" s="9"/>
      <c r="V44" s="10"/>
    </row>
    <row r="45" spans="1:22" ht="85.5" customHeight="1" thickBot="1" x14ac:dyDescent="0.25">
      <c r="A45" s="283"/>
      <c r="B45" s="286"/>
      <c r="C45" s="286"/>
      <c r="D45" s="286"/>
      <c r="E45" s="286"/>
      <c r="F45" s="382"/>
      <c r="G45" s="382"/>
      <c r="H45" s="382"/>
      <c r="I45" s="382"/>
      <c r="J45" s="441"/>
      <c r="K45" s="274"/>
      <c r="L45" s="274"/>
      <c r="M45" s="442"/>
      <c r="N45" s="444"/>
      <c r="O45" s="277"/>
      <c r="P45" s="442"/>
      <c r="Q45" s="442"/>
      <c r="R45" s="442"/>
      <c r="S45" s="114"/>
      <c r="T45" s="43"/>
      <c r="U45" s="9"/>
      <c r="V45" s="10"/>
    </row>
    <row r="46" spans="1:22" ht="90" customHeight="1" x14ac:dyDescent="0.2">
      <c r="A46" s="281">
        <v>7</v>
      </c>
      <c r="B46" s="284">
        <v>1404002</v>
      </c>
      <c r="C46" s="284" t="s">
        <v>247</v>
      </c>
      <c r="D46" s="284" t="s">
        <v>248</v>
      </c>
      <c r="E46" s="284" t="s">
        <v>249</v>
      </c>
      <c r="F46" s="453" t="s">
        <v>250</v>
      </c>
      <c r="G46" s="453" t="s">
        <v>251</v>
      </c>
      <c r="H46" s="438" t="s">
        <v>252</v>
      </c>
      <c r="I46" s="438" t="s">
        <v>246</v>
      </c>
      <c r="J46" s="446">
        <v>2</v>
      </c>
      <c r="K46" s="300">
        <v>41487</v>
      </c>
      <c r="L46" s="300">
        <v>41851</v>
      </c>
      <c r="M46" s="301">
        <f>(+L46-K46)/7</f>
        <v>52</v>
      </c>
      <c r="N46" s="304">
        <v>2</v>
      </c>
      <c r="O46" s="307">
        <f>IF(N46/J46&gt;1,1,+N46/J46)</f>
        <v>1</v>
      </c>
      <c r="P46" s="291">
        <f>+M46*O46</f>
        <v>52</v>
      </c>
      <c r="Q46" s="291">
        <f t="shared" ref="Q46:Q57" si="4">IF(L46&lt;=$S$11,P46,0)</f>
        <v>52</v>
      </c>
      <c r="R46" s="291">
        <f t="shared" ref="R46:R57" si="5">IF($S$11&gt;=L46,M46,0)</f>
        <v>52</v>
      </c>
      <c r="S46" s="40"/>
      <c r="T46" s="41"/>
      <c r="U46" s="9"/>
      <c r="V46" s="10"/>
    </row>
    <row r="47" spans="1:22" ht="59.25" customHeight="1" x14ac:dyDescent="0.2">
      <c r="A47" s="282"/>
      <c r="B47" s="285"/>
      <c r="C47" s="285"/>
      <c r="D47" s="285"/>
      <c r="E47" s="285"/>
      <c r="F47" s="305"/>
      <c r="G47" s="305"/>
      <c r="H47" s="305"/>
      <c r="I47" s="305"/>
      <c r="J47" s="436"/>
      <c r="K47" s="305"/>
      <c r="L47" s="305"/>
      <c r="M47" s="427"/>
      <c r="N47" s="447"/>
      <c r="O47" s="308"/>
      <c r="P47" s="292"/>
      <c r="Q47" s="292">
        <f t="shared" si="4"/>
        <v>0</v>
      </c>
      <c r="R47" s="292">
        <f t="shared" si="5"/>
        <v>0</v>
      </c>
      <c r="S47" s="113"/>
      <c r="T47" s="42"/>
      <c r="U47" s="9"/>
      <c r="V47" s="10"/>
    </row>
    <row r="48" spans="1:22" ht="56.25" customHeight="1" x14ac:dyDescent="0.2">
      <c r="A48" s="282"/>
      <c r="B48" s="285"/>
      <c r="C48" s="285"/>
      <c r="D48" s="285"/>
      <c r="E48" s="285"/>
      <c r="F48" s="305"/>
      <c r="G48" s="305"/>
      <c r="H48" s="305"/>
      <c r="I48" s="305"/>
      <c r="J48" s="436"/>
      <c r="K48" s="305"/>
      <c r="L48" s="305"/>
      <c r="M48" s="427"/>
      <c r="N48" s="386"/>
      <c r="O48" s="308"/>
      <c r="P48" s="292"/>
      <c r="Q48" s="292">
        <f t="shared" si="4"/>
        <v>0</v>
      </c>
      <c r="R48" s="292">
        <f t="shared" si="5"/>
        <v>0</v>
      </c>
      <c r="S48" s="113"/>
      <c r="T48" s="42"/>
      <c r="U48" s="9"/>
      <c r="V48" s="10"/>
    </row>
    <row r="49" spans="1:22" ht="227.25" customHeight="1" thickBot="1" x14ac:dyDescent="0.25">
      <c r="A49" s="283"/>
      <c r="B49" s="286"/>
      <c r="C49" s="286"/>
      <c r="D49" s="286"/>
      <c r="E49" s="286"/>
      <c r="F49" s="306"/>
      <c r="G49" s="306"/>
      <c r="H49" s="306"/>
      <c r="I49" s="306"/>
      <c r="J49" s="437"/>
      <c r="K49" s="306"/>
      <c r="L49" s="306"/>
      <c r="M49" s="428"/>
      <c r="N49" s="387"/>
      <c r="O49" s="309"/>
      <c r="P49" s="293"/>
      <c r="Q49" s="293">
        <f t="shared" si="4"/>
        <v>0</v>
      </c>
      <c r="R49" s="293">
        <f t="shared" si="5"/>
        <v>0</v>
      </c>
      <c r="S49" s="114"/>
      <c r="T49" s="43"/>
      <c r="U49" s="9"/>
      <c r="V49" s="10"/>
    </row>
    <row r="50" spans="1:22" ht="90" customHeight="1" x14ac:dyDescent="0.2">
      <c r="A50" s="281">
        <v>9</v>
      </c>
      <c r="B50" s="284">
        <v>1102002</v>
      </c>
      <c r="C50" s="284" t="s">
        <v>253</v>
      </c>
      <c r="D50" s="284" t="s">
        <v>254</v>
      </c>
      <c r="E50" s="284" t="s">
        <v>255</v>
      </c>
      <c r="F50" s="294" t="s">
        <v>257</v>
      </c>
      <c r="G50" s="294" t="s">
        <v>256</v>
      </c>
      <c r="H50" s="294" t="s">
        <v>258</v>
      </c>
      <c r="I50" s="294" t="s">
        <v>259</v>
      </c>
      <c r="J50" s="297">
        <v>1</v>
      </c>
      <c r="K50" s="300">
        <v>41487</v>
      </c>
      <c r="L50" s="300">
        <v>41670</v>
      </c>
      <c r="M50" s="301">
        <f>(+L50-K50)/7</f>
        <v>26.142857142857142</v>
      </c>
      <c r="N50" s="304">
        <v>1</v>
      </c>
      <c r="O50" s="307">
        <f>IF(N50/J50&gt;1,1,+N50/J50)</f>
        <v>1</v>
      </c>
      <c r="P50" s="291">
        <f>+M50*O50</f>
        <v>26.142857142857142</v>
      </c>
      <c r="Q50" s="291">
        <f t="shared" si="4"/>
        <v>26.142857142857142</v>
      </c>
      <c r="R50" s="291">
        <f t="shared" si="5"/>
        <v>26.142857142857142</v>
      </c>
      <c r="S50" s="40"/>
      <c r="T50" s="41"/>
      <c r="U50" s="9"/>
      <c r="V50" s="10"/>
    </row>
    <row r="51" spans="1:22" ht="90" customHeight="1" x14ac:dyDescent="0.2">
      <c r="A51" s="282"/>
      <c r="B51" s="285"/>
      <c r="C51" s="285"/>
      <c r="D51" s="285"/>
      <c r="E51" s="285"/>
      <c r="F51" s="434"/>
      <c r="G51" s="434"/>
      <c r="H51" s="434"/>
      <c r="I51" s="434"/>
      <c r="J51" s="436"/>
      <c r="K51" s="305"/>
      <c r="L51" s="305"/>
      <c r="M51" s="302"/>
      <c r="N51" s="386"/>
      <c r="O51" s="308"/>
      <c r="P51" s="292"/>
      <c r="Q51" s="292">
        <f t="shared" si="4"/>
        <v>0</v>
      </c>
      <c r="R51" s="292">
        <f t="shared" si="5"/>
        <v>0</v>
      </c>
      <c r="S51" s="113"/>
      <c r="T51" s="42"/>
      <c r="U51" s="9"/>
      <c r="V51" s="10"/>
    </row>
    <row r="52" spans="1:22" ht="37.5" customHeight="1" x14ac:dyDescent="0.2">
      <c r="A52" s="282"/>
      <c r="B52" s="285"/>
      <c r="C52" s="285"/>
      <c r="D52" s="285"/>
      <c r="E52" s="285"/>
      <c r="F52" s="434"/>
      <c r="G52" s="434"/>
      <c r="H52" s="434"/>
      <c r="I52" s="434"/>
      <c r="J52" s="436"/>
      <c r="K52" s="305"/>
      <c r="L52" s="305"/>
      <c r="M52" s="302"/>
      <c r="N52" s="386"/>
      <c r="O52" s="308"/>
      <c r="P52" s="292"/>
      <c r="Q52" s="292">
        <f t="shared" si="4"/>
        <v>0</v>
      </c>
      <c r="R52" s="292">
        <f t="shared" si="5"/>
        <v>0</v>
      </c>
      <c r="S52" s="113"/>
      <c r="T52" s="42"/>
      <c r="U52" s="9"/>
      <c r="V52" s="10"/>
    </row>
    <row r="53" spans="1:22" ht="125.25" customHeight="1" thickBot="1" x14ac:dyDescent="0.25">
      <c r="A53" s="283"/>
      <c r="B53" s="286"/>
      <c r="C53" s="286"/>
      <c r="D53" s="286"/>
      <c r="E53" s="286"/>
      <c r="F53" s="435"/>
      <c r="G53" s="435"/>
      <c r="H53" s="435"/>
      <c r="I53" s="435"/>
      <c r="J53" s="437"/>
      <c r="K53" s="306"/>
      <c r="L53" s="306"/>
      <c r="M53" s="303"/>
      <c r="N53" s="387"/>
      <c r="O53" s="309"/>
      <c r="P53" s="293"/>
      <c r="Q53" s="293">
        <f t="shared" si="4"/>
        <v>0</v>
      </c>
      <c r="R53" s="293">
        <f t="shared" si="5"/>
        <v>0</v>
      </c>
      <c r="S53" s="114"/>
      <c r="T53" s="43"/>
      <c r="U53" s="9"/>
      <c r="V53" s="10"/>
    </row>
    <row r="54" spans="1:22" ht="302.25" customHeight="1" x14ac:dyDescent="0.2">
      <c r="A54" s="281">
        <v>10</v>
      </c>
      <c r="B54" s="284">
        <v>1102001</v>
      </c>
      <c r="C54" s="284" t="s">
        <v>260</v>
      </c>
      <c r="D54" s="284" t="s">
        <v>261</v>
      </c>
      <c r="E54" s="284" t="s">
        <v>262</v>
      </c>
      <c r="F54" s="294" t="s">
        <v>263</v>
      </c>
      <c r="G54" s="294" t="s">
        <v>264</v>
      </c>
      <c r="H54" s="294" t="s">
        <v>265</v>
      </c>
      <c r="I54" s="294" t="s">
        <v>266</v>
      </c>
      <c r="J54" s="297">
        <v>2</v>
      </c>
      <c r="K54" s="300">
        <v>41487</v>
      </c>
      <c r="L54" s="300">
        <v>41851</v>
      </c>
      <c r="M54" s="301">
        <f>(+L54-K54)/7</f>
        <v>52</v>
      </c>
      <c r="N54" s="304">
        <v>2</v>
      </c>
      <c r="O54" s="307">
        <f>IF(N54/J54&gt;1,1,+N54/J54)</f>
        <v>1</v>
      </c>
      <c r="P54" s="291">
        <f>+M54*O54</f>
        <v>52</v>
      </c>
      <c r="Q54" s="291">
        <f t="shared" si="4"/>
        <v>52</v>
      </c>
      <c r="R54" s="291">
        <f t="shared" si="5"/>
        <v>52</v>
      </c>
      <c r="S54" s="40"/>
      <c r="T54" s="41"/>
      <c r="U54" s="9"/>
      <c r="V54" s="10"/>
    </row>
    <row r="55" spans="1:22" ht="27.75" hidden="1" customHeight="1" x14ac:dyDescent="0.2">
      <c r="A55" s="282"/>
      <c r="B55" s="285"/>
      <c r="C55" s="285"/>
      <c r="D55" s="285"/>
      <c r="E55" s="285"/>
      <c r="F55" s="434"/>
      <c r="G55" s="434"/>
      <c r="H55" s="434"/>
      <c r="I55" s="434"/>
      <c r="J55" s="436"/>
      <c r="K55" s="305"/>
      <c r="L55" s="305"/>
      <c r="M55" s="302"/>
      <c r="N55" s="305"/>
      <c r="O55" s="449"/>
      <c r="P55" s="292"/>
      <c r="Q55" s="292">
        <f t="shared" si="4"/>
        <v>0</v>
      </c>
      <c r="R55" s="292">
        <f t="shared" si="5"/>
        <v>0</v>
      </c>
      <c r="S55" s="113"/>
      <c r="T55" s="42"/>
      <c r="U55" s="9"/>
      <c r="V55" s="10"/>
    </row>
    <row r="56" spans="1:22" ht="308.25" customHeight="1" thickBot="1" x14ac:dyDescent="0.25">
      <c r="A56" s="282"/>
      <c r="B56" s="285"/>
      <c r="C56" s="285"/>
      <c r="D56" s="285"/>
      <c r="E56" s="285"/>
      <c r="F56" s="434"/>
      <c r="G56" s="434"/>
      <c r="H56" s="434"/>
      <c r="I56" s="434"/>
      <c r="J56" s="436"/>
      <c r="K56" s="305"/>
      <c r="L56" s="305"/>
      <c r="M56" s="302"/>
      <c r="N56" s="305"/>
      <c r="O56" s="449"/>
      <c r="P56" s="292"/>
      <c r="Q56" s="292">
        <f t="shared" si="4"/>
        <v>0</v>
      </c>
      <c r="R56" s="292">
        <f t="shared" si="5"/>
        <v>0</v>
      </c>
      <c r="S56" s="113"/>
      <c r="T56" s="42"/>
      <c r="U56" s="9"/>
      <c r="V56" s="10"/>
    </row>
    <row r="57" spans="1:22" ht="153" hidden="1" customHeight="1" thickBot="1" x14ac:dyDescent="0.25">
      <c r="A57" s="317"/>
      <c r="B57" s="285"/>
      <c r="C57" s="285"/>
      <c r="D57" s="285"/>
      <c r="E57" s="285"/>
      <c r="F57" s="435"/>
      <c r="G57" s="435"/>
      <c r="H57" s="435"/>
      <c r="I57" s="435"/>
      <c r="J57" s="437"/>
      <c r="K57" s="306"/>
      <c r="L57" s="306"/>
      <c r="M57" s="303"/>
      <c r="N57" s="306"/>
      <c r="O57" s="450"/>
      <c r="P57" s="293"/>
      <c r="Q57" s="293">
        <f t="shared" si="4"/>
        <v>0</v>
      </c>
      <c r="R57" s="293">
        <f t="shared" si="5"/>
        <v>0</v>
      </c>
      <c r="S57" s="113"/>
      <c r="T57" s="42"/>
      <c r="U57" s="9"/>
      <c r="V57" s="10"/>
    </row>
    <row r="58" spans="1:22" ht="90" customHeight="1" x14ac:dyDescent="0.2">
      <c r="A58" s="281">
        <v>11</v>
      </c>
      <c r="B58" s="312">
        <v>1202003</v>
      </c>
      <c r="C58" s="312" t="s">
        <v>267</v>
      </c>
      <c r="D58" s="312" t="s">
        <v>268</v>
      </c>
      <c r="E58" s="312" t="s">
        <v>269</v>
      </c>
      <c r="F58" s="288" t="s">
        <v>270</v>
      </c>
      <c r="G58" s="288" t="s">
        <v>271</v>
      </c>
      <c r="H58" s="288" t="s">
        <v>272</v>
      </c>
      <c r="I58" s="288" t="s">
        <v>273</v>
      </c>
      <c r="J58" s="265">
        <v>1</v>
      </c>
      <c r="K58" s="268">
        <v>41487</v>
      </c>
      <c r="L58" s="268">
        <v>41698</v>
      </c>
      <c r="M58" s="269">
        <f>(+L58-K58)/7</f>
        <v>30.142857142857142</v>
      </c>
      <c r="N58" s="272">
        <v>1</v>
      </c>
      <c r="O58" s="275">
        <f>IF(N58/J58&gt;1,1,+N58/J58)</f>
        <v>1</v>
      </c>
      <c r="P58" s="278">
        <f>+M58*O58</f>
        <v>30.142857142857142</v>
      </c>
      <c r="Q58" s="278">
        <f>IF(L58&lt;=$S$11,P58,0)</f>
        <v>30.142857142857142</v>
      </c>
      <c r="R58" s="278">
        <f>IF($S$11&gt;=L58,M58,0)</f>
        <v>30.142857142857142</v>
      </c>
      <c r="S58" s="44"/>
      <c r="T58" s="45"/>
      <c r="U58" s="9"/>
      <c r="V58" s="10"/>
    </row>
    <row r="59" spans="1:22" ht="151.5" customHeight="1" x14ac:dyDescent="0.2">
      <c r="A59" s="282"/>
      <c r="B59" s="313"/>
      <c r="C59" s="313"/>
      <c r="D59" s="313"/>
      <c r="E59" s="313"/>
      <c r="F59" s="424"/>
      <c r="G59" s="424"/>
      <c r="H59" s="424"/>
      <c r="I59" s="424"/>
      <c r="J59" s="445"/>
      <c r="K59" s="273"/>
      <c r="L59" s="273"/>
      <c r="M59" s="425"/>
      <c r="N59" s="426"/>
      <c r="O59" s="276"/>
      <c r="P59" s="425"/>
      <c r="Q59" s="425"/>
      <c r="R59" s="425"/>
      <c r="S59" s="115"/>
      <c r="T59" s="46"/>
      <c r="U59" s="9"/>
      <c r="V59" s="10"/>
    </row>
    <row r="60" spans="1:22" ht="225" customHeight="1" x14ac:dyDescent="0.2">
      <c r="A60" s="282"/>
      <c r="B60" s="313"/>
      <c r="C60" s="313"/>
      <c r="D60" s="313"/>
      <c r="E60" s="313"/>
      <c r="F60" s="189" t="s">
        <v>274</v>
      </c>
      <c r="G60" s="189" t="s">
        <v>275</v>
      </c>
      <c r="H60" s="189" t="s">
        <v>276</v>
      </c>
      <c r="I60" s="189" t="s">
        <v>277</v>
      </c>
      <c r="J60" s="183">
        <v>2</v>
      </c>
      <c r="K60" s="188">
        <v>41487</v>
      </c>
      <c r="L60" s="188">
        <v>41851</v>
      </c>
      <c r="M60" s="202">
        <f>(+L60-K60)/7</f>
        <v>52</v>
      </c>
      <c r="N60" s="187">
        <v>2</v>
      </c>
      <c r="O60" s="208">
        <f>IF(N60/J60&gt;1,1,+N60/J60)</f>
        <v>1</v>
      </c>
      <c r="P60" s="209">
        <f>+M60*O60</f>
        <v>52</v>
      </c>
      <c r="Q60" s="209">
        <f>IF(L60&lt;=$S$11,P60,0)</f>
        <v>52</v>
      </c>
      <c r="R60" s="209">
        <f>IF($S$11&gt;=L60,M60,0)</f>
        <v>52</v>
      </c>
      <c r="S60" s="115"/>
      <c r="T60" s="46"/>
      <c r="U60" s="9"/>
      <c r="V60" s="10"/>
    </row>
    <row r="61" spans="1:22" ht="188.25" customHeight="1" thickBot="1" x14ac:dyDescent="0.25">
      <c r="A61" s="317"/>
      <c r="B61" s="318"/>
      <c r="C61" s="318"/>
      <c r="D61" s="318"/>
      <c r="E61" s="318"/>
      <c r="F61" s="190" t="s">
        <v>278</v>
      </c>
      <c r="G61" s="190" t="s">
        <v>264</v>
      </c>
      <c r="H61" s="190" t="s">
        <v>279</v>
      </c>
      <c r="I61" s="190" t="s">
        <v>266</v>
      </c>
      <c r="J61" s="184">
        <v>2</v>
      </c>
      <c r="K61" s="194">
        <v>41487</v>
      </c>
      <c r="L61" s="194">
        <v>41851</v>
      </c>
      <c r="M61" s="203">
        <f>(+L61-K61)/7</f>
        <v>52</v>
      </c>
      <c r="N61" s="195">
        <v>2</v>
      </c>
      <c r="O61" s="210">
        <f>IF(N61/J61&gt;1,1,+N61/J61)</f>
        <v>1</v>
      </c>
      <c r="P61" s="211">
        <f>+M61*O61</f>
        <v>52</v>
      </c>
      <c r="Q61" s="211">
        <f>IF(L61&lt;=$S$11,P61,0)</f>
        <v>52</v>
      </c>
      <c r="R61" s="211">
        <f>IF($S$11&gt;=L61,M61,0)</f>
        <v>52</v>
      </c>
      <c r="S61" s="112"/>
      <c r="T61" s="47"/>
      <c r="U61" s="9"/>
      <c r="V61" s="10"/>
    </row>
    <row r="62" spans="1:22" ht="90" customHeight="1" x14ac:dyDescent="0.2">
      <c r="A62" s="281">
        <v>12</v>
      </c>
      <c r="B62" s="312">
        <v>1202003</v>
      </c>
      <c r="C62" s="312" t="s">
        <v>280</v>
      </c>
      <c r="D62" s="312" t="s">
        <v>281</v>
      </c>
      <c r="E62" s="312" t="s">
        <v>282</v>
      </c>
      <c r="F62" s="288" t="s">
        <v>270</v>
      </c>
      <c r="G62" s="288" t="s">
        <v>271</v>
      </c>
      <c r="H62" s="288" t="s">
        <v>272</v>
      </c>
      <c r="I62" s="288" t="s">
        <v>273</v>
      </c>
      <c r="J62" s="265">
        <v>1</v>
      </c>
      <c r="K62" s="268">
        <v>41487</v>
      </c>
      <c r="L62" s="268">
        <v>41698</v>
      </c>
      <c r="M62" s="269">
        <f>(+L62-K62)/7</f>
        <v>30.142857142857142</v>
      </c>
      <c r="N62" s="272">
        <v>1</v>
      </c>
      <c r="O62" s="275">
        <f>IF(N62/J62&gt;1,1,+N62/J62)</f>
        <v>1</v>
      </c>
      <c r="P62" s="278">
        <f>+M62*O62</f>
        <v>30.142857142857142</v>
      </c>
      <c r="Q62" s="278">
        <f>IF(L62&lt;=$S$11,P62,0)</f>
        <v>30.142857142857142</v>
      </c>
      <c r="R62" s="278">
        <f>IF($S$11&gt;=L62,M62,0)</f>
        <v>30.142857142857142</v>
      </c>
      <c r="S62" s="44"/>
      <c r="T62" s="45"/>
      <c r="U62" s="9"/>
      <c r="V62" s="10"/>
    </row>
    <row r="63" spans="1:22" ht="206.25" customHeight="1" x14ac:dyDescent="0.2">
      <c r="A63" s="282"/>
      <c r="B63" s="313"/>
      <c r="C63" s="313"/>
      <c r="D63" s="313"/>
      <c r="E63" s="313"/>
      <c r="F63" s="424"/>
      <c r="G63" s="424"/>
      <c r="H63" s="424"/>
      <c r="I63" s="424"/>
      <c r="J63" s="445"/>
      <c r="K63" s="273"/>
      <c r="L63" s="273"/>
      <c r="M63" s="425"/>
      <c r="N63" s="426"/>
      <c r="O63" s="276"/>
      <c r="P63" s="425"/>
      <c r="Q63" s="425"/>
      <c r="R63" s="425"/>
      <c r="S63" s="115"/>
      <c r="T63" s="46"/>
      <c r="U63" s="9"/>
      <c r="V63" s="10"/>
    </row>
    <row r="64" spans="1:22" ht="39.75" hidden="1" customHeight="1" x14ac:dyDescent="0.2">
      <c r="A64" s="282"/>
      <c r="B64" s="313"/>
      <c r="C64" s="313"/>
      <c r="D64" s="313"/>
      <c r="E64" s="313"/>
      <c r="F64" s="351" t="s">
        <v>283</v>
      </c>
      <c r="G64" s="351" t="s">
        <v>264</v>
      </c>
      <c r="H64" s="351" t="s">
        <v>284</v>
      </c>
      <c r="I64" s="351" t="s">
        <v>266</v>
      </c>
      <c r="J64" s="319">
        <v>2</v>
      </c>
      <c r="K64" s="496">
        <v>41487</v>
      </c>
      <c r="L64" s="496">
        <v>41851</v>
      </c>
      <c r="M64" s="497">
        <f>(+L64-K64)/7</f>
        <v>52</v>
      </c>
      <c r="N64" s="498">
        <v>2</v>
      </c>
      <c r="O64" s="451">
        <f>IF(N64/J64&gt;1,1,+N64/J64)</f>
        <v>1</v>
      </c>
      <c r="P64" s="448">
        <f>+M64*O64</f>
        <v>52</v>
      </c>
      <c r="Q64" s="448">
        <f>IF(L64&lt;=$S$11,P64,0)</f>
        <v>52</v>
      </c>
      <c r="R64" s="448">
        <f>IF($S$11&gt;=L64,M64,0)</f>
        <v>52</v>
      </c>
      <c r="S64" s="115"/>
      <c r="T64" s="46"/>
      <c r="U64" s="9"/>
      <c r="V64" s="10"/>
    </row>
    <row r="65" spans="1:22" ht="216.75" customHeight="1" thickBot="1" x14ac:dyDescent="0.25">
      <c r="A65" s="317"/>
      <c r="B65" s="318"/>
      <c r="C65" s="318"/>
      <c r="D65" s="318"/>
      <c r="E65" s="318"/>
      <c r="F65" s="435"/>
      <c r="G65" s="435"/>
      <c r="H65" s="435"/>
      <c r="I65" s="435"/>
      <c r="J65" s="437"/>
      <c r="K65" s="306"/>
      <c r="L65" s="306"/>
      <c r="M65" s="303"/>
      <c r="N65" s="306"/>
      <c r="O65" s="450"/>
      <c r="P65" s="303"/>
      <c r="Q65" s="303"/>
      <c r="R65" s="303"/>
      <c r="S65" s="112"/>
      <c r="T65" s="47"/>
      <c r="U65" s="9"/>
      <c r="V65" s="10"/>
    </row>
    <row r="66" spans="1:22" ht="90" customHeight="1" x14ac:dyDescent="0.2">
      <c r="A66" s="281">
        <v>13</v>
      </c>
      <c r="B66" s="312">
        <v>1103002</v>
      </c>
      <c r="C66" s="312" t="s">
        <v>285</v>
      </c>
      <c r="D66" s="312" t="s">
        <v>286</v>
      </c>
      <c r="E66" s="312" t="s">
        <v>287</v>
      </c>
      <c r="F66" s="438" t="s">
        <v>288</v>
      </c>
      <c r="G66" s="453" t="s">
        <v>289</v>
      </c>
      <c r="H66" s="438" t="s">
        <v>290</v>
      </c>
      <c r="I66" s="438" t="s">
        <v>291</v>
      </c>
      <c r="J66" s="446">
        <v>6</v>
      </c>
      <c r="K66" s="300">
        <v>41487</v>
      </c>
      <c r="L66" s="300">
        <v>41851</v>
      </c>
      <c r="M66" s="301">
        <f>(+L66-K66)/7</f>
        <v>52</v>
      </c>
      <c r="N66" s="304">
        <v>6</v>
      </c>
      <c r="O66" s="307">
        <f>IF(N66/J66&gt;1,1,+N66/J66)</f>
        <v>1</v>
      </c>
      <c r="P66" s="291">
        <f>+M66*O66</f>
        <v>52</v>
      </c>
      <c r="Q66" s="291">
        <f>IF(L66&lt;=$S$11,P66,0)</f>
        <v>52</v>
      </c>
      <c r="R66" s="291">
        <f>IF($S$11&gt;=L66,M66,0)</f>
        <v>52</v>
      </c>
      <c r="S66" s="44"/>
      <c r="T66" s="45"/>
      <c r="U66" s="9"/>
      <c r="V66" s="10"/>
    </row>
    <row r="67" spans="1:22" ht="74.25" customHeight="1" x14ac:dyDescent="0.2">
      <c r="A67" s="282"/>
      <c r="B67" s="313"/>
      <c r="C67" s="313"/>
      <c r="D67" s="313"/>
      <c r="E67" s="313"/>
      <c r="F67" s="305"/>
      <c r="G67" s="305"/>
      <c r="H67" s="305"/>
      <c r="I67" s="305"/>
      <c r="J67" s="436"/>
      <c r="K67" s="305"/>
      <c r="L67" s="305"/>
      <c r="M67" s="427"/>
      <c r="N67" s="447"/>
      <c r="O67" s="308"/>
      <c r="P67" s="427"/>
      <c r="Q67" s="427"/>
      <c r="R67" s="427"/>
      <c r="S67" s="115"/>
      <c r="T67" s="46"/>
      <c r="U67" s="9"/>
      <c r="V67" s="10"/>
    </row>
    <row r="68" spans="1:22" ht="37.5" customHeight="1" x14ac:dyDescent="0.2">
      <c r="A68" s="282"/>
      <c r="B68" s="313"/>
      <c r="C68" s="313"/>
      <c r="D68" s="313"/>
      <c r="E68" s="313"/>
      <c r="F68" s="305"/>
      <c r="G68" s="305"/>
      <c r="H68" s="305"/>
      <c r="I68" s="305"/>
      <c r="J68" s="436"/>
      <c r="K68" s="305"/>
      <c r="L68" s="305"/>
      <c r="M68" s="302"/>
      <c r="N68" s="386"/>
      <c r="O68" s="449"/>
      <c r="P68" s="302"/>
      <c r="Q68" s="302"/>
      <c r="R68" s="302"/>
      <c r="S68" s="115"/>
      <c r="T68" s="46"/>
      <c r="U68" s="9"/>
      <c r="V68" s="10"/>
    </row>
    <row r="69" spans="1:22" ht="23.25" customHeight="1" thickBot="1" x14ac:dyDescent="0.25">
      <c r="A69" s="283"/>
      <c r="B69" s="314"/>
      <c r="C69" s="314"/>
      <c r="D69" s="314"/>
      <c r="E69" s="314"/>
      <c r="F69" s="306"/>
      <c r="G69" s="306"/>
      <c r="H69" s="306"/>
      <c r="I69" s="306"/>
      <c r="J69" s="437"/>
      <c r="K69" s="306"/>
      <c r="L69" s="306"/>
      <c r="M69" s="303"/>
      <c r="N69" s="387"/>
      <c r="O69" s="450"/>
      <c r="P69" s="303"/>
      <c r="Q69" s="303"/>
      <c r="R69" s="303"/>
      <c r="S69" s="111"/>
      <c r="T69" s="48"/>
      <c r="U69" s="9"/>
      <c r="V69" s="10"/>
    </row>
    <row r="70" spans="1:22" ht="90" customHeight="1" x14ac:dyDescent="0.2">
      <c r="A70" s="281">
        <v>14</v>
      </c>
      <c r="B70" s="284">
        <v>1801004</v>
      </c>
      <c r="C70" s="284" t="s">
        <v>292</v>
      </c>
      <c r="D70" s="284" t="s">
        <v>293</v>
      </c>
      <c r="E70" s="284" t="s">
        <v>294</v>
      </c>
      <c r="F70" s="452" t="s">
        <v>295</v>
      </c>
      <c r="G70" s="452" t="s">
        <v>296</v>
      </c>
      <c r="H70" s="452" t="s">
        <v>297</v>
      </c>
      <c r="I70" s="452" t="s">
        <v>29</v>
      </c>
      <c r="J70" s="297">
        <v>12</v>
      </c>
      <c r="K70" s="300">
        <v>41487</v>
      </c>
      <c r="L70" s="300">
        <v>41851</v>
      </c>
      <c r="M70" s="301">
        <f>(+L70-K70)/7</f>
        <v>52</v>
      </c>
      <c r="N70" s="429">
        <v>12</v>
      </c>
      <c r="O70" s="307">
        <f>IF(N70/J70&gt;1,1,+N70/J70)</f>
        <v>1</v>
      </c>
      <c r="P70" s="291">
        <f>+M70*O70</f>
        <v>52</v>
      </c>
      <c r="Q70" s="291">
        <f t="shared" ref="Q70:Q85" si="6">IF(L70&lt;=$S$11,P70,0)</f>
        <v>52</v>
      </c>
      <c r="R70" s="291">
        <f t="shared" ref="R70:R85" si="7">IF($S$11&gt;=L70,M70,0)</f>
        <v>52</v>
      </c>
      <c r="S70" s="40"/>
      <c r="T70" s="41"/>
      <c r="U70" s="9"/>
      <c r="V70" s="10"/>
    </row>
    <row r="71" spans="1:22" ht="81.75" customHeight="1" x14ac:dyDescent="0.2">
      <c r="A71" s="282"/>
      <c r="B71" s="285"/>
      <c r="C71" s="285"/>
      <c r="D71" s="285"/>
      <c r="E71" s="285"/>
      <c r="F71" s="305"/>
      <c r="G71" s="305"/>
      <c r="H71" s="305"/>
      <c r="I71" s="305"/>
      <c r="J71" s="436"/>
      <c r="K71" s="305"/>
      <c r="L71" s="305"/>
      <c r="M71" s="427"/>
      <c r="N71" s="430"/>
      <c r="O71" s="308"/>
      <c r="P71" s="292"/>
      <c r="Q71" s="292">
        <f t="shared" si="6"/>
        <v>0</v>
      </c>
      <c r="R71" s="292">
        <f t="shared" si="7"/>
        <v>0</v>
      </c>
      <c r="S71" s="113"/>
      <c r="T71" s="42"/>
      <c r="U71" s="9"/>
      <c r="V71" s="10"/>
    </row>
    <row r="72" spans="1:22" ht="25.5" customHeight="1" x14ac:dyDescent="0.2">
      <c r="A72" s="282"/>
      <c r="B72" s="285"/>
      <c r="C72" s="285"/>
      <c r="D72" s="285"/>
      <c r="E72" s="285"/>
      <c r="F72" s="305"/>
      <c r="G72" s="305"/>
      <c r="H72" s="305"/>
      <c r="I72" s="305"/>
      <c r="J72" s="436"/>
      <c r="K72" s="305"/>
      <c r="L72" s="305"/>
      <c r="M72" s="427"/>
      <c r="N72" s="430"/>
      <c r="O72" s="308"/>
      <c r="P72" s="292"/>
      <c r="Q72" s="292">
        <f t="shared" si="6"/>
        <v>0</v>
      </c>
      <c r="R72" s="292">
        <f t="shared" si="7"/>
        <v>0</v>
      </c>
      <c r="S72" s="113"/>
      <c r="T72" s="42"/>
      <c r="U72" s="9"/>
      <c r="V72" s="10"/>
    </row>
    <row r="73" spans="1:22" ht="48" customHeight="1" thickBot="1" x14ac:dyDescent="0.25">
      <c r="A73" s="283"/>
      <c r="B73" s="286"/>
      <c r="C73" s="286"/>
      <c r="D73" s="286"/>
      <c r="E73" s="286"/>
      <c r="F73" s="306"/>
      <c r="G73" s="306"/>
      <c r="H73" s="306"/>
      <c r="I73" s="306"/>
      <c r="J73" s="437"/>
      <c r="K73" s="306"/>
      <c r="L73" s="306"/>
      <c r="M73" s="428"/>
      <c r="N73" s="431"/>
      <c r="O73" s="309"/>
      <c r="P73" s="293"/>
      <c r="Q73" s="293">
        <f t="shared" si="6"/>
        <v>0</v>
      </c>
      <c r="R73" s="293">
        <f t="shared" si="7"/>
        <v>0</v>
      </c>
      <c r="S73" s="114"/>
      <c r="T73" s="43"/>
      <c r="U73" s="9"/>
      <c r="V73" s="10"/>
    </row>
    <row r="74" spans="1:22" ht="90" customHeight="1" x14ac:dyDescent="0.2">
      <c r="A74" s="281">
        <v>15</v>
      </c>
      <c r="B74" s="284">
        <v>1704002</v>
      </c>
      <c r="C74" s="284" t="s">
        <v>298</v>
      </c>
      <c r="D74" s="284" t="s">
        <v>299</v>
      </c>
      <c r="E74" s="284" t="s">
        <v>300</v>
      </c>
      <c r="F74" s="288" t="s">
        <v>301</v>
      </c>
      <c r="G74" s="288" t="s">
        <v>302</v>
      </c>
      <c r="H74" s="288" t="s">
        <v>303</v>
      </c>
      <c r="I74" s="288" t="s">
        <v>194</v>
      </c>
      <c r="J74" s="265">
        <v>4</v>
      </c>
      <c r="K74" s="300">
        <v>41487</v>
      </c>
      <c r="L74" s="300">
        <v>41851</v>
      </c>
      <c r="M74" s="301">
        <f>(+L74-K74)/7</f>
        <v>52</v>
      </c>
      <c r="N74" s="429">
        <v>4</v>
      </c>
      <c r="O74" s="307">
        <f>IF(N74/J74&gt;1,1,+N74/J74)</f>
        <v>1</v>
      </c>
      <c r="P74" s="291">
        <f>+M74*O74</f>
        <v>52</v>
      </c>
      <c r="Q74" s="291">
        <f t="shared" si="6"/>
        <v>52</v>
      </c>
      <c r="R74" s="291">
        <f t="shared" si="7"/>
        <v>52</v>
      </c>
      <c r="S74" s="40"/>
      <c r="T74" s="41"/>
      <c r="U74" s="9"/>
      <c r="V74" s="10"/>
    </row>
    <row r="75" spans="1:22" ht="21.75" customHeight="1" x14ac:dyDescent="0.2">
      <c r="A75" s="282"/>
      <c r="B75" s="285"/>
      <c r="C75" s="285"/>
      <c r="D75" s="285"/>
      <c r="E75" s="285"/>
      <c r="F75" s="289"/>
      <c r="G75" s="289"/>
      <c r="H75" s="289"/>
      <c r="I75" s="289"/>
      <c r="J75" s="315"/>
      <c r="K75" s="365"/>
      <c r="L75" s="365"/>
      <c r="M75" s="427"/>
      <c r="N75" s="430"/>
      <c r="O75" s="308"/>
      <c r="P75" s="292"/>
      <c r="Q75" s="292">
        <f t="shared" si="6"/>
        <v>0</v>
      </c>
      <c r="R75" s="292">
        <f t="shared" si="7"/>
        <v>0</v>
      </c>
      <c r="S75" s="113"/>
      <c r="T75" s="42"/>
      <c r="U75" s="9"/>
      <c r="V75" s="10"/>
    </row>
    <row r="76" spans="1:22" ht="13.5" customHeight="1" x14ac:dyDescent="0.2">
      <c r="A76" s="282"/>
      <c r="B76" s="285"/>
      <c r="C76" s="285"/>
      <c r="D76" s="285"/>
      <c r="E76" s="285"/>
      <c r="F76" s="289"/>
      <c r="G76" s="289"/>
      <c r="H76" s="289"/>
      <c r="I76" s="289"/>
      <c r="J76" s="315"/>
      <c r="K76" s="298"/>
      <c r="L76" s="298"/>
      <c r="M76" s="427"/>
      <c r="N76" s="430"/>
      <c r="O76" s="308"/>
      <c r="P76" s="292"/>
      <c r="Q76" s="292">
        <f t="shared" si="6"/>
        <v>0</v>
      </c>
      <c r="R76" s="292">
        <f t="shared" si="7"/>
        <v>0</v>
      </c>
      <c r="S76" s="113"/>
      <c r="T76" s="42"/>
      <c r="U76" s="9"/>
      <c r="V76" s="10"/>
    </row>
    <row r="77" spans="1:22" ht="142.5" customHeight="1" thickBot="1" x14ac:dyDescent="0.25">
      <c r="A77" s="283"/>
      <c r="B77" s="286"/>
      <c r="C77" s="286"/>
      <c r="D77" s="286"/>
      <c r="E77" s="286"/>
      <c r="F77" s="290"/>
      <c r="G77" s="290"/>
      <c r="H77" s="290"/>
      <c r="I77" s="290"/>
      <c r="J77" s="334"/>
      <c r="K77" s="299"/>
      <c r="L77" s="299"/>
      <c r="M77" s="428"/>
      <c r="N77" s="431"/>
      <c r="O77" s="309"/>
      <c r="P77" s="293"/>
      <c r="Q77" s="293">
        <f t="shared" si="6"/>
        <v>0</v>
      </c>
      <c r="R77" s="293">
        <f t="shared" si="7"/>
        <v>0</v>
      </c>
      <c r="S77" s="114"/>
      <c r="T77" s="43"/>
      <c r="U77" s="9"/>
      <c r="V77" s="10"/>
    </row>
    <row r="78" spans="1:22" ht="90" customHeight="1" x14ac:dyDescent="0.2">
      <c r="A78" s="281">
        <v>16</v>
      </c>
      <c r="B78" s="284">
        <v>1801001</v>
      </c>
      <c r="C78" s="284" t="s">
        <v>304</v>
      </c>
      <c r="D78" s="284" t="s">
        <v>305</v>
      </c>
      <c r="E78" s="284" t="s">
        <v>306</v>
      </c>
      <c r="F78" s="452" t="s">
        <v>307</v>
      </c>
      <c r="G78" s="452" t="s">
        <v>308</v>
      </c>
      <c r="H78" s="452" t="s">
        <v>307</v>
      </c>
      <c r="I78" s="452" t="s">
        <v>309</v>
      </c>
      <c r="J78" s="297">
        <v>1</v>
      </c>
      <c r="K78" s="300">
        <v>41487</v>
      </c>
      <c r="L78" s="300">
        <v>41820</v>
      </c>
      <c r="M78" s="301">
        <f>(+L78-K78)/7</f>
        <v>47.571428571428569</v>
      </c>
      <c r="N78" s="429">
        <v>1</v>
      </c>
      <c r="O78" s="307">
        <f>IF(N78/J78&gt;1,1,+N78/J78)</f>
        <v>1</v>
      </c>
      <c r="P78" s="291">
        <f>+M78*O78</f>
        <v>47.571428571428569</v>
      </c>
      <c r="Q78" s="291">
        <f t="shared" si="6"/>
        <v>47.571428571428569</v>
      </c>
      <c r="R78" s="291">
        <f t="shared" si="7"/>
        <v>47.571428571428569</v>
      </c>
      <c r="S78" s="40"/>
      <c r="T78" s="41"/>
      <c r="U78" s="9"/>
      <c r="V78" s="10"/>
    </row>
    <row r="79" spans="1:22" ht="90" customHeight="1" x14ac:dyDescent="0.2">
      <c r="A79" s="282"/>
      <c r="B79" s="285"/>
      <c r="C79" s="285"/>
      <c r="D79" s="285"/>
      <c r="E79" s="285"/>
      <c r="F79" s="298"/>
      <c r="G79" s="298"/>
      <c r="H79" s="298"/>
      <c r="I79" s="298"/>
      <c r="J79" s="310"/>
      <c r="K79" s="305"/>
      <c r="L79" s="305"/>
      <c r="M79" s="427"/>
      <c r="N79" s="430"/>
      <c r="O79" s="308"/>
      <c r="P79" s="292"/>
      <c r="Q79" s="292">
        <f t="shared" si="6"/>
        <v>0</v>
      </c>
      <c r="R79" s="292">
        <f t="shared" si="7"/>
        <v>0</v>
      </c>
      <c r="S79" s="113"/>
      <c r="T79" s="42"/>
      <c r="U79" s="9"/>
      <c r="V79" s="10"/>
    </row>
    <row r="80" spans="1:22" ht="30" customHeight="1" x14ac:dyDescent="0.2">
      <c r="A80" s="282"/>
      <c r="B80" s="285"/>
      <c r="C80" s="285"/>
      <c r="D80" s="285"/>
      <c r="E80" s="285"/>
      <c r="F80" s="298"/>
      <c r="G80" s="298"/>
      <c r="H80" s="298"/>
      <c r="I80" s="298"/>
      <c r="J80" s="310"/>
      <c r="K80" s="305"/>
      <c r="L80" s="305"/>
      <c r="M80" s="427"/>
      <c r="N80" s="430"/>
      <c r="O80" s="308"/>
      <c r="P80" s="292"/>
      <c r="Q80" s="292">
        <f t="shared" si="6"/>
        <v>0</v>
      </c>
      <c r="R80" s="292">
        <f t="shared" si="7"/>
        <v>0</v>
      </c>
      <c r="S80" s="113"/>
      <c r="T80" s="42"/>
      <c r="U80" s="9"/>
      <c r="V80" s="10"/>
    </row>
    <row r="81" spans="1:22" ht="9.75" customHeight="1" thickBot="1" x14ac:dyDescent="0.25">
      <c r="A81" s="283"/>
      <c r="B81" s="286"/>
      <c r="C81" s="286"/>
      <c r="D81" s="286"/>
      <c r="E81" s="286"/>
      <c r="F81" s="299"/>
      <c r="G81" s="299"/>
      <c r="H81" s="299"/>
      <c r="I81" s="299"/>
      <c r="J81" s="311"/>
      <c r="K81" s="306"/>
      <c r="L81" s="306"/>
      <c r="M81" s="428"/>
      <c r="N81" s="431"/>
      <c r="O81" s="309"/>
      <c r="P81" s="293"/>
      <c r="Q81" s="293">
        <f t="shared" si="6"/>
        <v>0</v>
      </c>
      <c r="R81" s="293">
        <f t="shared" si="7"/>
        <v>0</v>
      </c>
      <c r="S81" s="114"/>
      <c r="T81" s="43"/>
      <c r="U81" s="9"/>
      <c r="V81" s="10"/>
    </row>
    <row r="82" spans="1:22" ht="90" customHeight="1" x14ac:dyDescent="0.2">
      <c r="A82" s="281">
        <v>17</v>
      </c>
      <c r="B82" s="284">
        <v>2302001</v>
      </c>
      <c r="C82" s="284" t="s">
        <v>310</v>
      </c>
      <c r="D82" s="284" t="s">
        <v>311</v>
      </c>
      <c r="E82" s="284" t="s">
        <v>312</v>
      </c>
      <c r="F82" s="288" t="s">
        <v>313</v>
      </c>
      <c r="G82" s="288" t="s">
        <v>314</v>
      </c>
      <c r="H82" s="288" t="s">
        <v>313</v>
      </c>
      <c r="I82" s="288" t="s">
        <v>315</v>
      </c>
      <c r="J82" s="297">
        <v>1</v>
      </c>
      <c r="K82" s="300">
        <v>41487</v>
      </c>
      <c r="L82" s="300">
        <v>41698</v>
      </c>
      <c r="M82" s="301">
        <f>(+L82-K82)/7</f>
        <v>30.142857142857142</v>
      </c>
      <c r="N82" s="429">
        <v>1</v>
      </c>
      <c r="O82" s="307">
        <f>IF(N82/J82&gt;1,1,+N82/J82)</f>
        <v>1</v>
      </c>
      <c r="P82" s="291">
        <f>+M82*O82</f>
        <v>30.142857142857142</v>
      </c>
      <c r="Q82" s="291">
        <f t="shared" si="6"/>
        <v>30.142857142857142</v>
      </c>
      <c r="R82" s="291">
        <f t="shared" si="7"/>
        <v>30.142857142857142</v>
      </c>
      <c r="S82" s="40"/>
      <c r="T82" s="41"/>
      <c r="U82" s="9"/>
      <c r="V82" s="10"/>
    </row>
    <row r="83" spans="1:22" ht="55.5" customHeight="1" x14ac:dyDescent="0.2">
      <c r="A83" s="282"/>
      <c r="B83" s="285"/>
      <c r="C83" s="285"/>
      <c r="D83" s="285"/>
      <c r="E83" s="285"/>
      <c r="F83" s="289"/>
      <c r="G83" s="289"/>
      <c r="H83" s="289"/>
      <c r="I83" s="289"/>
      <c r="J83" s="310"/>
      <c r="K83" s="365"/>
      <c r="L83" s="365"/>
      <c r="M83" s="427"/>
      <c r="N83" s="430"/>
      <c r="O83" s="308"/>
      <c r="P83" s="292"/>
      <c r="Q83" s="292">
        <f t="shared" si="6"/>
        <v>0</v>
      </c>
      <c r="R83" s="292">
        <f t="shared" si="7"/>
        <v>0</v>
      </c>
      <c r="S83" s="113"/>
      <c r="T83" s="42"/>
      <c r="U83" s="9"/>
      <c r="V83" s="10"/>
    </row>
    <row r="84" spans="1:22" ht="12" customHeight="1" x14ac:dyDescent="0.2">
      <c r="A84" s="282"/>
      <c r="B84" s="285"/>
      <c r="C84" s="285"/>
      <c r="D84" s="285"/>
      <c r="E84" s="285"/>
      <c r="F84" s="289"/>
      <c r="G84" s="289"/>
      <c r="H84" s="289"/>
      <c r="I84" s="289"/>
      <c r="J84" s="310"/>
      <c r="K84" s="298"/>
      <c r="L84" s="298"/>
      <c r="M84" s="427"/>
      <c r="N84" s="430"/>
      <c r="O84" s="308"/>
      <c r="P84" s="292"/>
      <c r="Q84" s="292">
        <f t="shared" si="6"/>
        <v>0</v>
      </c>
      <c r="R84" s="292">
        <f t="shared" si="7"/>
        <v>0</v>
      </c>
      <c r="S84" s="113"/>
      <c r="T84" s="42"/>
      <c r="U84" s="9"/>
      <c r="V84" s="10"/>
    </row>
    <row r="85" spans="1:22" ht="40.5" customHeight="1" thickBot="1" x14ac:dyDescent="0.25">
      <c r="A85" s="317"/>
      <c r="B85" s="285"/>
      <c r="C85" s="285"/>
      <c r="D85" s="285"/>
      <c r="E85" s="285"/>
      <c r="F85" s="351"/>
      <c r="G85" s="351"/>
      <c r="H85" s="351"/>
      <c r="I85" s="351"/>
      <c r="J85" s="310"/>
      <c r="K85" s="298"/>
      <c r="L85" s="298"/>
      <c r="M85" s="427"/>
      <c r="N85" s="430"/>
      <c r="O85" s="308"/>
      <c r="P85" s="292"/>
      <c r="Q85" s="292">
        <f t="shared" si="6"/>
        <v>0</v>
      </c>
      <c r="R85" s="292">
        <f t="shared" si="7"/>
        <v>0</v>
      </c>
      <c r="S85" s="113"/>
      <c r="T85" s="42"/>
      <c r="U85" s="9"/>
      <c r="V85" s="10"/>
    </row>
    <row r="86" spans="1:22" ht="90" customHeight="1" x14ac:dyDescent="0.2">
      <c r="A86" s="281">
        <v>18</v>
      </c>
      <c r="B86" s="312">
        <v>1801002</v>
      </c>
      <c r="C86" s="312" t="s">
        <v>316</v>
      </c>
      <c r="D86" s="312" t="s">
        <v>317</v>
      </c>
      <c r="E86" s="312" t="s">
        <v>318</v>
      </c>
      <c r="F86" s="294" t="s">
        <v>320</v>
      </c>
      <c r="G86" s="294" t="s">
        <v>319</v>
      </c>
      <c r="H86" s="294" t="s">
        <v>321</v>
      </c>
      <c r="I86" s="294" t="s">
        <v>199</v>
      </c>
      <c r="J86" s="297">
        <v>10</v>
      </c>
      <c r="K86" s="300">
        <v>41548</v>
      </c>
      <c r="L86" s="300">
        <v>41851</v>
      </c>
      <c r="M86" s="301">
        <f>(+L86-K86)/7</f>
        <v>43.285714285714285</v>
      </c>
      <c r="N86" s="304">
        <v>10</v>
      </c>
      <c r="O86" s="307">
        <f>IF(N86/J86&gt;1,1,+N86/J86)</f>
        <v>1</v>
      </c>
      <c r="P86" s="291">
        <f>+M86*O86</f>
        <v>43.285714285714285</v>
      </c>
      <c r="Q86" s="291">
        <f>IF(L86&lt;=$S$11,P86,0)</f>
        <v>43.285714285714285</v>
      </c>
      <c r="R86" s="291">
        <f>IF($S$11&gt;=L86,M86,0)</f>
        <v>43.285714285714285</v>
      </c>
      <c r="S86" s="44"/>
      <c r="T86" s="45"/>
      <c r="U86" s="9"/>
      <c r="V86" s="10"/>
    </row>
    <row r="87" spans="1:22" ht="69.75" customHeight="1" x14ac:dyDescent="0.2">
      <c r="A87" s="282"/>
      <c r="B87" s="313"/>
      <c r="C87" s="313"/>
      <c r="D87" s="313"/>
      <c r="E87" s="313"/>
      <c r="F87" s="434"/>
      <c r="G87" s="434"/>
      <c r="H87" s="434"/>
      <c r="I87" s="434"/>
      <c r="J87" s="436"/>
      <c r="K87" s="305"/>
      <c r="L87" s="305"/>
      <c r="M87" s="302"/>
      <c r="N87" s="386"/>
      <c r="O87" s="449"/>
      <c r="P87" s="302"/>
      <c r="Q87" s="302"/>
      <c r="R87" s="302"/>
      <c r="S87" s="115"/>
      <c r="T87" s="46"/>
      <c r="U87" s="9"/>
      <c r="V87" s="10"/>
    </row>
    <row r="88" spans="1:22" ht="73.5" customHeight="1" x14ac:dyDescent="0.2">
      <c r="A88" s="282"/>
      <c r="B88" s="313"/>
      <c r="C88" s="313"/>
      <c r="D88" s="313"/>
      <c r="E88" s="313"/>
      <c r="F88" s="434"/>
      <c r="G88" s="434"/>
      <c r="H88" s="434"/>
      <c r="I88" s="434"/>
      <c r="J88" s="436"/>
      <c r="K88" s="305"/>
      <c r="L88" s="305"/>
      <c r="M88" s="302"/>
      <c r="N88" s="386"/>
      <c r="O88" s="449"/>
      <c r="P88" s="302"/>
      <c r="Q88" s="302"/>
      <c r="R88" s="302"/>
      <c r="S88" s="115"/>
      <c r="T88" s="46"/>
      <c r="U88" s="9"/>
      <c r="V88" s="10"/>
    </row>
    <row r="89" spans="1:22" ht="53.25" customHeight="1" thickBot="1" x14ac:dyDescent="0.25">
      <c r="A89" s="317"/>
      <c r="B89" s="318"/>
      <c r="C89" s="318"/>
      <c r="D89" s="318"/>
      <c r="E89" s="318"/>
      <c r="F89" s="435"/>
      <c r="G89" s="435"/>
      <c r="H89" s="435"/>
      <c r="I89" s="435"/>
      <c r="J89" s="437"/>
      <c r="K89" s="306"/>
      <c r="L89" s="306"/>
      <c r="M89" s="303"/>
      <c r="N89" s="387"/>
      <c r="O89" s="450"/>
      <c r="P89" s="303"/>
      <c r="Q89" s="303"/>
      <c r="R89" s="303"/>
      <c r="S89" s="112"/>
      <c r="T89" s="47"/>
      <c r="U89" s="9"/>
      <c r="V89" s="10"/>
    </row>
    <row r="90" spans="1:22" ht="90" customHeight="1" x14ac:dyDescent="0.2">
      <c r="A90" s="281">
        <v>19</v>
      </c>
      <c r="B90" s="312">
        <v>1801002</v>
      </c>
      <c r="C90" s="312" t="s">
        <v>322</v>
      </c>
      <c r="D90" s="312" t="s">
        <v>323</v>
      </c>
      <c r="E90" s="312" t="s">
        <v>324</v>
      </c>
      <c r="F90" s="294" t="s">
        <v>320</v>
      </c>
      <c r="G90" s="294" t="s">
        <v>319</v>
      </c>
      <c r="H90" s="294" t="s">
        <v>325</v>
      </c>
      <c r="I90" s="294" t="s">
        <v>199</v>
      </c>
      <c r="J90" s="297">
        <v>10</v>
      </c>
      <c r="K90" s="300">
        <v>41548</v>
      </c>
      <c r="L90" s="300">
        <v>41851</v>
      </c>
      <c r="M90" s="301">
        <f>(+L90-K90)/7</f>
        <v>43.285714285714285</v>
      </c>
      <c r="N90" s="304">
        <v>10</v>
      </c>
      <c r="O90" s="307">
        <f>IF(N90/J90&gt;1,1,+N90/J90)</f>
        <v>1</v>
      </c>
      <c r="P90" s="291">
        <f>+M90*O90</f>
        <v>43.285714285714285</v>
      </c>
      <c r="Q90" s="291">
        <f>IF(L90&lt;=$S$11,P90,0)</f>
        <v>43.285714285714285</v>
      </c>
      <c r="R90" s="291">
        <f>IF($S$11&gt;=L90,M90,0)</f>
        <v>43.285714285714285</v>
      </c>
      <c r="S90" s="44"/>
      <c r="T90" s="45"/>
      <c r="U90" s="9"/>
      <c r="V90" s="10"/>
    </row>
    <row r="91" spans="1:22" ht="44.25" customHeight="1" x14ac:dyDescent="0.2">
      <c r="A91" s="282"/>
      <c r="B91" s="313"/>
      <c r="C91" s="313"/>
      <c r="D91" s="313"/>
      <c r="E91" s="313"/>
      <c r="F91" s="434"/>
      <c r="G91" s="434"/>
      <c r="H91" s="434"/>
      <c r="I91" s="434"/>
      <c r="J91" s="436"/>
      <c r="K91" s="305"/>
      <c r="L91" s="305"/>
      <c r="M91" s="302"/>
      <c r="N91" s="386"/>
      <c r="O91" s="449"/>
      <c r="P91" s="302"/>
      <c r="Q91" s="302"/>
      <c r="R91" s="302"/>
      <c r="S91" s="115"/>
      <c r="T91" s="46"/>
      <c r="U91" s="9"/>
      <c r="V91" s="10"/>
    </row>
    <row r="92" spans="1:22" ht="125.25" customHeight="1" thickBot="1" x14ac:dyDescent="0.25">
      <c r="A92" s="282"/>
      <c r="B92" s="313"/>
      <c r="C92" s="313"/>
      <c r="D92" s="313"/>
      <c r="E92" s="313"/>
      <c r="F92" s="434"/>
      <c r="G92" s="434"/>
      <c r="H92" s="434"/>
      <c r="I92" s="434"/>
      <c r="J92" s="436"/>
      <c r="K92" s="305"/>
      <c r="L92" s="305"/>
      <c r="M92" s="302"/>
      <c r="N92" s="386"/>
      <c r="O92" s="449"/>
      <c r="P92" s="302"/>
      <c r="Q92" s="302"/>
      <c r="R92" s="302"/>
      <c r="S92" s="115"/>
      <c r="T92" s="46"/>
      <c r="U92" s="9"/>
      <c r="V92" s="10"/>
    </row>
    <row r="93" spans="1:22" ht="90" hidden="1" customHeight="1" thickBot="1" x14ac:dyDescent="0.25">
      <c r="A93" s="317"/>
      <c r="B93" s="318"/>
      <c r="C93" s="318"/>
      <c r="D93" s="318"/>
      <c r="E93" s="318"/>
      <c r="F93" s="435"/>
      <c r="G93" s="435"/>
      <c r="H93" s="435"/>
      <c r="I93" s="435"/>
      <c r="J93" s="437"/>
      <c r="K93" s="306"/>
      <c r="L93" s="306"/>
      <c r="M93" s="303"/>
      <c r="N93" s="387"/>
      <c r="O93" s="450"/>
      <c r="P93" s="303"/>
      <c r="Q93" s="303"/>
      <c r="R93" s="303"/>
      <c r="S93" s="112"/>
      <c r="T93" s="47"/>
      <c r="U93" s="9"/>
      <c r="V93" s="10"/>
    </row>
    <row r="94" spans="1:22" ht="90" customHeight="1" x14ac:dyDescent="0.2">
      <c r="A94" s="281">
        <v>20</v>
      </c>
      <c r="B94" s="312">
        <v>1801002</v>
      </c>
      <c r="C94" s="312" t="s">
        <v>326</v>
      </c>
      <c r="D94" s="312" t="s">
        <v>327</v>
      </c>
      <c r="E94" s="312" t="s">
        <v>328</v>
      </c>
      <c r="F94" s="294" t="s">
        <v>320</v>
      </c>
      <c r="G94" s="294" t="s">
        <v>319</v>
      </c>
      <c r="H94" s="294" t="s">
        <v>325</v>
      </c>
      <c r="I94" s="294" t="s">
        <v>199</v>
      </c>
      <c r="J94" s="297">
        <v>10</v>
      </c>
      <c r="K94" s="300">
        <v>41548</v>
      </c>
      <c r="L94" s="300">
        <v>41851</v>
      </c>
      <c r="M94" s="301">
        <f>(+L94-K94)/7</f>
        <v>43.285714285714285</v>
      </c>
      <c r="N94" s="304">
        <v>10</v>
      </c>
      <c r="O94" s="307">
        <f>IF(N94/J94&gt;1,1,+N94/J94)</f>
        <v>1</v>
      </c>
      <c r="P94" s="291">
        <f>+M94*O94</f>
        <v>43.285714285714285</v>
      </c>
      <c r="Q94" s="291">
        <f>IF(L94&lt;=$S$11,P94,0)</f>
        <v>43.285714285714285</v>
      </c>
      <c r="R94" s="291">
        <f>IF($S$11&gt;=L94,M94,0)</f>
        <v>43.285714285714285</v>
      </c>
      <c r="S94" s="44"/>
      <c r="T94" s="45"/>
      <c r="U94" s="9"/>
      <c r="V94" s="10"/>
    </row>
    <row r="95" spans="1:22" ht="66" customHeight="1" x14ac:dyDescent="0.2">
      <c r="A95" s="282"/>
      <c r="B95" s="313"/>
      <c r="C95" s="313"/>
      <c r="D95" s="313"/>
      <c r="E95" s="313"/>
      <c r="F95" s="434"/>
      <c r="G95" s="434"/>
      <c r="H95" s="434"/>
      <c r="I95" s="434"/>
      <c r="J95" s="436"/>
      <c r="K95" s="305"/>
      <c r="L95" s="305"/>
      <c r="M95" s="302"/>
      <c r="N95" s="386"/>
      <c r="O95" s="449"/>
      <c r="P95" s="302"/>
      <c r="Q95" s="302"/>
      <c r="R95" s="302"/>
      <c r="S95" s="115"/>
      <c r="T95" s="46"/>
      <c r="U95" s="9"/>
      <c r="V95" s="10"/>
    </row>
    <row r="96" spans="1:22" ht="14.25" customHeight="1" x14ac:dyDescent="0.2">
      <c r="A96" s="282"/>
      <c r="B96" s="313"/>
      <c r="C96" s="313"/>
      <c r="D96" s="313"/>
      <c r="E96" s="313"/>
      <c r="F96" s="434"/>
      <c r="G96" s="434"/>
      <c r="H96" s="434"/>
      <c r="I96" s="434"/>
      <c r="J96" s="436"/>
      <c r="K96" s="305"/>
      <c r="L96" s="305"/>
      <c r="M96" s="302"/>
      <c r="N96" s="386"/>
      <c r="O96" s="449"/>
      <c r="P96" s="302"/>
      <c r="Q96" s="302"/>
      <c r="R96" s="302"/>
      <c r="S96" s="115"/>
      <c r="T96" s="46"/>
      <c r="U96" s="9"/>
      <c r="V96" s="10"/>
    </row>
    <row r="97" spans="1:22" ht="60.75" customHeight="1" thickBot="1" x14ac:dyDescent="0.25">
      <c r="A97" s="283"/>
      <c r="B97" s="314"/>
      <c r="C97" s="314"/>
      <c r="D97" s="314"/>
      <c r="E97" s="314"/>
      <c r="F97" s="435"/>
      <c r="G97" s="435"/>
      <c r="H97" s="435"/>
      <c r="I97" s="435"/>
      <c r="J97" s="437"/>
      <c r="K97" s="306"/>
      <c r="L97" s="306"/>
      <c r="M97" s="303"/>
      <c r="N97" s="387"/>
      <c r="O97" s="450"/>
      <c r="P97" s="303"/>
      <c r="Q97" s="303"/>
      <c r="R97" s="303"/>
      <c r="S97" s="111"/>
      <c r="T97" s="48"/>
      <c r="U97" s="9"/>
      <c r="V97" s="10"/>
    </row>
    <row r="98" spans="1:22" ht="90" customHeight="1" x14ac:dyDescent="0.2">
      <c r="A98" s="358">
        <v>21</v>
      </c>
      <c r="B98" s="284">
        <v>1801002</v>
      </c>
      <c r="C98" s="284" t="s">
        <v>329</v>
      </c>
      <c r="D98" s="284" t="s">
        <v>330</v>
      </c>
      <c r="E98" s="284" t="s">
        <v>331</v>
      </c>
      <c r="F98" s="288" t="s">
        <v>332</v>
      </c>
      <c r="G98" s="288" t="s">
        <v>333</v>
      </c>
      <c r="H98" s="288" t="s">
        <v>334</v>
      </c>
      <c r="I98" s="288" t="s">
        <v>335</v>
      </c>
      <c r="J98" s="297">
        <v>12</v>
      </c>
      <c r="K98" s="300">
        <v>41487</v>
      </c>
      <c r="L98" s="300">
        <v>41851</v>
      </c>
      <c r="M98" s="301">
        <f>(+L98-K98)/7</f>
        <v>52</v>
      </c>
      <c r="N98" s="429">
        <v>12</v>
      </c>
      <c r="O98" s="307">
        <f>IF(N98/J98&gt;1,1,+N98/J98)</f>
        <v>1</v>
      </c>
      <c r="P98" s="291">
        <f>+M98*O98</f>
        <v>52</v>
      </c>
      <c r="Q98" s="291">
        <f t="shared" ref="Q98:Q101" si="8">IF(L98&lt;=$S$11,P98,0)</f>
        <v>52</v>
      </c>
      <c r="R98" s="291">
        <f t="shared" ref="R98:R101" si="9">IF($S$11&gt;=L98,M98,0)</f>
        <v>52</v>
      </c>
      <c r="S98" s="40"/>
      <c r="T98" s="41"/>
      <c r="U98" s="9"/>
      <c r="V98" s="10"/>
    </row>
    <row r="99" spans="1:22" ht="90" customHeight="1" x14ac:dyDescent="0.2">
      <c r="A99" s="359"/>
      <c r="B99" s="285"/>
      <c r="C99" s="285"/>
      <c r="D99" s="285"/>
      <c r="E99" s="285"/>
      <c r="F99" s="289"/>
      <c r="G99" s="289"/>
      <c r="H99" s="289"/>
      <c r="I99" s="289"/>
      <c r="J99" s="310"/>
      <c r="K99" s="365"/>
      <c r="L99" s="365"/>
      <c r="M99" s="427"/>
      <c r="N99" s="430"/>
      <c r="O99" s="308"/>
      <c r="P99" s="292"/>
      <c r="Q99" s="292">
        <f t="shared" si="8"/>
        <v>0</v>
      </c>
      <c r="R99" s="292">
        <f t="shared" si="9"/>
        <v>0</v>
      </c>
      <c r="S99" s="113"/>
      <c r="T99" s="42"/>
      <c r="U99" s="9"/>
      <c r="V99" s="10"/>
    </row>
    <row r="100" spans="1:22" ht="15" customHeight="1" x14ac:dyDescent="0.2">
      <c r="A100" s="359"/>
      <c r="B100" s="285"/>
      <c r="C100" s="285"/>
      <c r="D100" s="285"/>
      <c r="E100" s="285"/>
      <c r="F100" s="289"/>
      <c r="G100" s="289"/>
      <c r="H100" s="289"/>
      <c r="I100" s="289"/>
      <c r="J100" s="310"/>
      <c r="K100" s="298"/>
      <c r="L100" s="298"/>
      <c r="M100" s="427"/>
      <c r="N100" s="430"/>
      <c r="O100" s="308"/>
      <c r="P100" s="292"/>
      <c r="Q100" s="292">
        <f t="shared" si="8"/>
        <v>0</v>
      </c>
      <c r="R100" s="292">
        <f t="shared" si="9"/>
        <v>0</v>
      </c>
      <c r="S100" s="113"/>
      <c r="T100" s="42"/>
      <c r="U100" s="9"/>
      <c r="V100" s="10"/>
    </row>
    <row r="101" spans="1:22" ht="60.75" customHeight="1" thickBot="1" x14ac:dyDescent="0.25">
      <c r="A101" s="454"/>
      <c r="B101" s="286"/>
      <c r="C101" s="286"/>
      <c r="D101" s="286"/>
      <c r="E101" s="286"/>
      <c r="F101" s="290"/>
      <c r="G101" s="290"/>
      <c r="H101" s="290"/>
      <c r="I101" s="290"/>
      <c r="J101" s="311"/>
      <c r="K101" s="299"/>
      <c r="L101" s="299"/>
      <c r="M101" s="428"/>
      <c r="N101" s="431"/>
      <c r="O101" s="309"/>
      <c r="P101" s="293"/>
      <c r="Q101" s="293">
        <f t="shared" si="8"/>
        <v>0</v>
      </c>
      <c r="R101" s="293">
        <f t="shared" si="9"/>
        <v>0</v>
      </c>
      <c r="S101" s="114"/>
      <c r="T101" s="43"/>
      <c r="U101" s="9"/>
      <c r="V101" s="10"/>
    </row>
    <row r="102" spans="1:22" ht="90" customHeight="1" x14ac:dyDescent="0.2">
      <c r="A102" s="281">
        <v>25</v>
      </c>
      <c r="B102" s="312">
        <v>1801002</v>
      </c>
      <c r="C102" s="312" t="s">
        <v>336</v>
      </c>
      <c r="D102" s="312" t="s">
        <v>337</v>
      </c>
      <c r="E102" s="312" t="s">
        <v>338</v>
      </c>
      <c r="F102" s="294" t="s">
        <v>339</v>
      </c>
      <c r="G102" s="294" t="s">
        <v>340</v>
      </c>
      <c r="H102" s="294" t="s">
        <v>341</v>
      </c>
      <c r="I102" s="294" t="s">
        <v>342</v>
      </c>
      <c r="J102" s="297">
        <v>12</v>
      </c>
      <c r="K102" s="300">
        <v>41487</v>
      </c>
      <c r="L102" s="300">
        <v>41851</v>
      </c>
      <c r="M102" s="301">
        <f>(+L102-K102)/7</f>
        <v>52</v>
      </c>
      <c r="N102" s="304">
        <v>12</v>
      </c>
      <c r="O102" s="307">
        <f>IF(N102/J102&gt;1,1,+N102/J102)</f>
        <v>1</v>
      </c>
      <c r="P102" s="291">
        <f>+M102*O102</f>
        <v>52</v>
      </c>
      <c r="Q102" s="291">
        <f>IF(L102&lt;=$S$11,P102,0)</f>
        <v>52</v>
      </c>
      <c r="R102" s="291">
        <f>IF($S$11&gt;=L102,M102,0)</f>
        <v>52</v>
      </c>
      <c r="S102" s="44"/>
      <c r="T102" s="45"/>
      <c r="U102" s="9"/>
      <c r="V102" s="10"/>
    </row>
    <row r="103" spans="1:22" ht="90" customHeight="1" x14ac:dyDescent="0.2">
      <c r="A103" s="282"/>
      <c r="B103" s="313"/>
      <c r="C103" s="313"/>
      <c r="D103" s="313"/>
      <c r="E103" s="313"/>
      <c r="F103" s="434"/>
      <c r="G103" s="434"/>
      <c r="H103" s="434"/>
      <c r="I103" s="434"/>
      <c r="J103" s="436"/>
      <c r="K103" s="305"/>
      <c r="L103" s="305"/>
      <c r="M103" s="427"/>
      <c r="N103" s="447"/>
      <c r="O103" s="308"/>
      <c r="P103" s="427"/>
      <c r="Q103" s="427"/>
      <c r="R103" s="427"/>
      <c r="S103" s="115"/>
      <c r="T103" s="46"/>
      <c r="U103" s="9"/>
      <c r="V103" s="10"/>
    </row>
    <row r="104" spans="1:22" ht="4.5" customHeight="1" x14ac:dyDescent="0.2">
      <c r="A104" s="282"/>
      <c r="B104" s="313"/>
      <c r="C104" s="313"/>
      <c r="D104" s="313"/>
      <c r="E104" s="313"/>
      <c r="F104" s="434"/>
      <c r="G104" s="434"/>
      <c r="H104" s="434"/>
      <c r="I104" s="434"/>
      <c r="J104" s="436"/>
      <c r="K104" s="305"/>
      <c r="L104" s="305"/>
      <c r="M104" s="302"/>
      <c r="N104" s="386"/>
      <c r="O104" s="449"/>
      <c r="P104" s="302"/>
      <c r="Q104" s="302"/>
      <c r="R104" s="302"/>
      <c r="S104" s="115"/>
      <c r="T104" s="46"/>
      <c r="U104" s="9"/>
      <c r="V104" s="10"/>
    </row>
    <row r="105" spans="1:22" ht="15.75" customHeight="1" thickBot="1" x14ac:dyDescent="0.25">
      <c r="A105" s="317"/>
      <c r="B105" s="318"/>
      <c r="C105" s="318"/>
      <c r="D105" s="318"/>
      <c r="E105" s="318"/>
      <c r="F105" s="434"/>
      <c r="G105" s="434"/>
      <c r="H105" s="434"/>
      <c r="I105" s="434"/>
      <c r="J105" s="436"/>
      <c r="K105" s="305"/>
      <c r="L105" s="305"/>
      <c r="M105" s="302"/>
      <c r="N105" s="386"/>
      <c r="O105" s="449"/>
      <c r="P105" s="302"/>
      <c r="Q105" s="302"/>
      <c r="R105" s="302"/>
      <c r="S105" s="112"/>
      <c r="T105" s="47"/>
      <c r="U105" s="9"/>
      <c r="V105" s="10"/>
    </row>
    <row r="106" spans="1:22" ht="138" customHeight="1" x14ac:dyDescent="0.2">
      <c r="A106" s="281">
        <v>26</v>
      </c>
      <c r="B106" s="312">
        <v>1801002</v>
      </c>
      <c r="C106" s="312" t="s">
        <v>343</v>
      </c>
      <c r="D106" s="312" t="s">
        <v>344</v>
      </c>
      <c r="E106" s="312" t="s">
        <v>345</v>
      </c>
      <c r="F106" s="288" t="s">
        <v>346</v>
      </c>
      <c r="G106" s="288" t="s">
        <v>347</v>
      </c>
      <c r="H106" s="288" t="s">
        <v>346</v>
      </c>
      <c r="I106" s="288" t="s">
        <v>348</v>
      </c>
      <c r="J106" s="265">
        <v>4</v>
      </c>
      <c r="K106" s="268">
        <v>41487</v>
      </c>
      <c r="L106" s="268">
        <v>41729</v>
      </c>
      <c r="M106" s="269">
        <f>(+L106-K106)/7</f>
        <v>34.571428571428569</v>
      </c>
      <c r="N106" s="272">
        <v>4</v>
      </c>
      <c r="O106" s="275">
        <f>IF(N106/J106&gt;1,1,+N106/J106)</f>
        <v>1</v>
      </c>
      <c r="P106" s="278">
        <f>+M106*O106</f>
        <v>34.571428571428569</v>
      </c>
      <c r="Q106" s="278">
        <f>IF(L106&lt;=$S$11,P106,0)</f>
        <v>34.571428571428569</v>
      </c>
      <c r="R106" s="278">
        <f>IF($S$11&gt;=L106,M106,0)</f>
        <v>34.571428571428569</v>
      </c>
      <c r="S106" s="44"/>
      <c r="T106" s="45"/>
      <c r="U106" s="9"/>
      <c r="V106" s="10"/>
    </row>
    <row r="107" spans="1:22" ht="21.75" customHeight="1" x14ac:dyDescent="0.2">
      <c r="A107" s="282"/>
      <c r="B107" s="313"/>
      <c r="C107" s="313"/>
      <c r="D107" s="313"/>
      <c r="E107" s="313"/>
      <c r="F107" s="424"/>
      <c r="G107" s="424"/>
      <c r="H107" s="424"/>
      <c r="I107" s="424"/>
      <c r="J107" s="445"/>
      <c r="K107" s="273"/>
      <c r="L107" s="273"/>
      <c r="M107" s="270"/>
      <c r="N107" s="273"/>
      <c r="O107" s="316"/>
      <c r="P107" s="270"/>
      <c r="Q107" s="270"/>
      <c r="R107" s="270"/>
      <c r="S107" s="160"/>
      <c r="T107" s="46"/>
      <c r="U107" s="9"/>
      <c r="V107" s="10"/>
    </row>
    <row r="108" spans="1:22" ht="52.5" customHeight="1" x14ac:dyDescent="0.2">
      <c r="A108" s="282"/>
      <c r="B108" s="313"/>
      <c r="C108" s="313"/>
      <c r="D108" s="313"/>
      <c r="E108" s="313"/>
      <c r="F108" s="500" t="s">
        <v>351</v>
      </c>
      <c r="G108" s="500" t="s">
        <v>349</v>
      </c>
      <c r="H108" s="500" t="s">
        <v>351</v>
      </c>
      <c r="I108" s="500" t="s">
        <v>352</v>
      </c>
      <c r="J108" s="501">
        <v>1</v>
      </c>
      <c r="K108" s="502">
        <v>41487</v>
      </c>
      <c r="L108" s="502">
        <v>41851</v>
      </c>
      <c r="M108" s="342">
        <f>(+L108-K108)/7</f>
        <v>52</v>
      </c>
      <c r="N108" s="343">
        <v>1</v>
      </c>
      <c r="O108" s="344">
        <f>IF(N108/J108&gt;1,1,+N108/J108)</f>
        <v>1</v>
      </c>
      <c r="P108" s="346">
        <f>+M108*O108</f>
        <v>52</v>
      </c>
      <c r="Q108" s="346">
        <f>IF(L108&lt;=$S$11,P108,0)</f>
        <v>52</v>
      </c>
      <c r="R108" s="346">
        <f>IF($S$11&gt;=L108,M108,0)</f>
        <v>52</v>
      </c>
      <c r="S108" s="160"/>
      <c r="T108" s="46"/>
      <c r="U108" s="9"/>
      <c r="V108" s="10"/>
    </row>
    <row r="109" spans="1:22" ht="62.25" customHeight="1" thickBot="1" x14ac:dyDescent="0.25">
      <c r="A109" s="283"/>
      <c r="B109" s="314"/>
      <c r="C109" s="314"/>
      <c r="D109" s="314"/>
      <c r="E109" s="314"/>
      <c r="F109" s="382"/>
      <c r="G109" s="382"/>
      <c r="H109" s="382"/>
      <c r="I109" s="382"/>
      <c r="J109" s="441"/>
      <c r="K109" s="274"/>
      <c r="L109" s="274"/>
      <c r="M109" s="271"/>
      <c r="N109" s="274"/>
      <c r="O109" s="345"/>
      <c r="P109" s="271"/>
      <c r="Q109" s="271"/>
      <c r="R109" s="271"/>
      <c r="S109" s="161"/>
      <c r="T109" s="48"/>
      <c r="U109" s="9"/>
      <c r="V109" s="10"/>
    </row>
    <row r="110" spans="1:22" ht="90" customHeight="1" x14ac:dyDescent="0.2">
      <c r="A110" s="331">
        <v>27</v>
      </c>
      <c r="B110" s="455">
        <v>1801002</v>
      </c>
      <c r="C110" s="455" t="s">
        <v>353</v>
      </c>
      <c r="D110" s="455" t="s">
        <v>354</v>
      </c>
      <c r="E110" s="455" t="s">
        <v>355</v>
      </c>
      <c r="F110" s="456" t="s">
        <v>351</v>
      </c>
      <c r="G110" s="456" t="s">
        <v>349</v>
      </c>
      <c r="H110" s="456" t="s">
        <v>351</v>
      </c>
      <c r="I110" s="456" t="s">
        <v>352</v>
      </c>
      <c r="J110" s="457">
        <v>1</v>
      </c>
      <c r="K110" s="499">
        <v>41487</v>
      </c>
      <c r="L110" s="499">
        <v>41851</v>
      </c>
      <c r="M110" s="327">
        <f>(+L110-K110)/7</f>
        <v>52</v>
      </c>
      <c r="N110" s="328">
        <v>1</v>
      </c>
      <c r="O110" s="329">
        <f>IF(N110/J110&gt;1,1,+N110/J110)</f>
        <v>1</v>
      </c>
      <c r="P110" s="330">
        <f>+M110*O110</f>
        <v>52</v>
      </c>
      <c r="Q110" s="330">
        <f>IF(L110&lt;=$S$11,P110,0)</f>
        <v>52</v>
      </c>
      <c r="R110" s="330">
        <f>IF($S$11&gt;=L110,M110,0)</f>
        <v>52</v>
      </c>
      <c r="S110" s="166"/>
      <c r="T110" s="167"/>
      <c r="U110" s="9"/>
      <c r="V110" s="10"/>
    </row>
    <row r="111" spans="1:22" ht="102" customHeight="1" x14ac:dyDescent="0.2">
      <c r="A111" s="282"/>
      <c r="B111" s="313"/>
      <c r="C111" s="313"/>
      <c r="D111" s="313"/>
      <c r="E111" s="313"/>
      <c r="F111" s="434"/>
      <c r="G111" s="434"/>
      <c r="H111" s="434"/>
      <c r="I111" s="434"/>
      <c r="J111" s="436"/>
      <c r="K111" s="305"/>
      <c r="L111" s="305"/>
      <c r="M111" s="302"/>
      <c r="N111" s="447"/>
      <c r="O111" s="449"/>
      <c r="P111" s="302"/>
      <c r="Q111" s="302"/>
      <c r="R111" s="302"/>
      <c r="S111" s="115"/>
      <c r="T111" s="46"/>
      <c r="U111" s="9"/>
      <c r="V111" s="10"/>
    </row>
    <row r="112" spans="1:22" ht="127.5" customHeight="1" thickBot="1" x14ac:dyDescent="0.25">
      <c r="A112" s="282"/>
      <c r="B112" s="313"/>
      <c r="C112" s="313"/>
      <c r="D112" s="313"/>
      <c r="E112" s="313"/>
      <c r="F112" s="434"/>
      <c r="G112" s="434"/>
      <c r="H112" s="434"/>
      <c r="I112" s="434"/>
      <c r="J112" s="436"/>
      <c r="K112" s="305"/>
      <c r="L112" s="305"/>
      <c r="M112" s="302"/>
      <c r="N112" s="386"/>
      <c r="O112" s="449"/>
      <c r="P112" s="302"/>
      <c r="Q112" s="302"/>
      <c r="R112" s="302"/>
      <c r="S112" s="115"/>
      <c r="T112" s="46"/>
      <c r="U112" s="9"/>
      <c r="V112" s="10"/>
    </row>
    <row r="113" spans="1:22" ht="90" hidden="1" customHeight="1" thickBot="1" x14ac:dyDescent="0.25">
      <c r="A113" s="283"/>
      <c r="B113" s="314"/>
      <c r="C113" s="314"/>
      <c r="D113" s="314"/>
      <c r="E113" s="314"/>
      <c r="F113" s="435"/>
      <c r="G113" s="435"/>
      <c r="H113" s="435"/>
      <c r="I113" s="435"/>
      <c r="J113" s="437"/>
      <c r="K113" s="306"/>
      <c r="L113" s="306"/>
      <c r="M113" s="303"/>
      <c r="N113" s="387"/>
      <c r="O113" s="212"/>
      <c r="P113" s="213"/>
      <c r="Q113" s="213"/>
      <c r="R113" s="213"/>
      <c r="S113" s="111"/>
      <c r="T113" s="48"/>
      <c r="U113" s="9"/>
      <c r="V113" s="10"/>
    </row>
    <row r="114" spans="1:22" s="132" customFormat="1" ht="90" customHeight="1" x14ac:dyDescent="0.2">
      <c r="A114" s="281">
        <v>28</v>
      </c>
      <c r="B114" s="284">
        <v>1801002</v>
      </c>
      <c r="C114" s="284" t="s">
        <v>356</v>
      </c>
      <c r="D114" s="284" t="s">
        <v>357</v>
      </c>
      <c r="E114" s="284" t="s">
        <v>358</v>
      </c>
      <c r="F114" s="294" t="s">
        <v>359</v>
      </c>
      <c r="G114" s="294" t="s">
        <v>360</v>
      </c>
      <c r="H114" s="294" t="s">
        <v>361</v>
      </c>
      <c r="I114" s="294" t="s">
        <v>208</v>
      </c>
      <c r="J114" s="297">
        <v>1</v>
      </c>
      <c r="K114" s="300">
        <v>41487</v>
      </c>
      <c r="L114" s="300">
        <v>41790</v>
      </c>
      <c r="M114" s="301">
        <f>(+L114-K114)/7</f>
        <v>43.285714285714285</v>
      </c>
      <c r="N114" s="429">
        <v>1</v>
      </c>
      <c r="O114" s="307">
        <f>IF(N114/J114&gt;1,1,+N114/J114)</f>
        <v>1</v>
      </c>
      <c r="P114" s="291">
        <f>+M114*O114</f>
        <v>43.285714285714285</v>
      </c>
      <c r="Q114" s="291">
        <f t="shared" ref="Q114:Q123" si="10">IF(L114&lt;=$S$11,P114,0)</f>
        <v>43.285714285714285</v>
      </c>
      <c r="R114" s="291">
        <f t="shared" ref="R114:R123" si="11">IF($S$11&gt;=L114,M114,0)</f>
        <v>43.285714285714285</v>
      </c>
      <c r="S114" s="40"/>
      <c r="T114" s="41"/>
      <c r="U114" s="9"/>
      <c r="V114" s="10"/>
    </row>
    <row r="115" spans="1:22" s="132" customFormat="1" ht="72" customHeight="1" x14ac:dyDescent="0.2">
      <c r="A115" s="282"/>
      <c r="B115" s="285"/>
      <c r="C115" s="285"/>
      <c r="D115" s="285"/>
      <c r="E115" s="285"/>
      <c r="F115" s="295"/>
      <c r="G115" s="295"/>
      <c r="H115" s="295"/>
      <c r="I115" s="295"/>
      <c r="J115" s="310"/>
      <c r="K115" s="305"/>
      <c r="L115" s="305"/>
      <c r="M115" s="427"/>
      <c r="N115" s="430"/>
      <c r="O115" s="308"/>
      <c r="P115" s="292"/>
      <c r="Q115" s="292">
        <f t="shared" si="10"/>
        <v>0</v>
      </c>
      <c r="R115" s="292">
        <f t="shared" si="11"/>
        <v>0</v>
      </c>
      <c r="S115" s="128"/>
      <c r="T115" s="42"/>
      <c r="U115" s="9"/>
      <c r="V115" s="10"/>
    </row>
    <row r="116" spans="1:22" s="132" customFormat="1" ht="90" hidden="1" customHeight="1" x14ac:dyDescent="0.2">
      <c r="A116" s="282"/>
      <c r="B116" s="285"/>
      <c r="C116" s="285"/>
      <c r="D116" s="285"/>
      <c r="E116" s="285"/>
      <c r="F116" s="295"/>
      <c r="G116" s="295"/>
      <c r="H116" s="295"/>
      <c r="I116" s="295"/>
      <c r="J116" s="310"/>
      <c r="K116" s="305"/>
      <c r="L116" s="305"/>
      <c r="M116" s="427"/>
      <c r="N116" s="430"/>
      <c r="O116" s="308"/>
      <c r="P116" s="292"/>
      <c r="Q116" s="292">
        <f t="shared" si="10"/>
        <v>0</v>
      </c>
      <c r="R116" s="292">
        <f t="shared" si="11"/>
        <v>0</v>
      </c>
      <c r="S116" s="128"/>
      <c r="T116" s="42"/>
      <c r="U116" s="9"/>
      <c r="V116" s="10"/>
    </row>
    <row r="117" spans="1:22" s="132" customFormat="1" ht="139.5" customHeight="1" thickBot="1" x14ac:dyDescent="0.25">
      <c r="A117" s="283"/>
      <c r="B117" s="286"/>
      <c r="C117" s="286"/>
      <c r="D117" s="286"/>
      <c r="E117" s="286"/>
      <c r="F117" s="296"/>
      <c r="G117" s="296"/>
      <c r="H117" s="296"/>
      <c r="I117" s="296"/>
      <c r="J117" s="311"/>
      <c r="K117" s="306"/>
      <c r="L117" s="306"/>
      <c r="M117" s="428"/>
      <c r="N117" s="431"/>
      <c r="O117" s="309"/>
      <c r="P117" s="293"/>
      <c r="Q117" s="293">
        <f t="shared" si="10"/>
        <v>0</v>
      </c>
      <c r="R117" s="293">
        <f t="shared" si="11"/>
        <v>0</v>
      </c>
      <c r="S117" s="129"/>
      <c r="T117" s="43"/>
      <c r="U117" s="9"/>
      <c r="V117" s="10"/>
    </row>
    <row r="118" spans="1:22" s="132" customFormat="1" ht="147" customHeight="1" x14ac:dyDescent="0.2">
      <c r="A118" s="358">
        <v>1</v>
      </c>
      <c r="B118" s="284"/>
      <c r="C118" s="284" t="s">
        <v>373</v>
      </c>
      <c r="D118" s="284" t="s">
        <v>374</v>
      </c>
      <c r="E118" s="284"/>
      <c r="F118" s="181" t="s">
        <v>375</v>
      </c>
      <c r="G118" s="181" t="s">
        <v>376</v>
      </c>
      <c r="H118" s="181" t="s">
        <v>377</v>
      </c>
      <c r="I118" s="181" t="s">
        <v>350</v>
      </c>
      <c r="J118" s="178">
        <v>1</v>
      </c>
      <c r="K118" s="179">
        <v>41730</v>
      </c>
      <c r="L118" s="179">
        <v>41759</v>
      </c>
      <c r="M118" s="203">
        <f t="shared" ref="M118:M122" si="12">(+L118-K118)/7</f>
        <v>4.1428571428571432</v>
      </c>
      <c r="N118" s="187">
        <v>1</v>
      </c>
      <c r="O118" s="208">
        <f t="shared" ref="O118:O123" si="13">IF(N118/J118&gt;1,1,+N118/J118)</f>
        <v>1</v>
      </c>
      <c r="P118" s="209">
        <f t="shared" ref="P118:P123" si="14">+M118*O118</f>
        <v>4.1428571428571432</v>
      </c>
      <c r="Q118" s="209">
        <f t="shared" si="10"/>
        <v>4.1428571428571432</v>
      </c>
      <c r="R118" s="209">
        <f t="shared" si="11"/>
        <v>4.1428571428571432</v>
      </c>
      <c r="S118" s="127"/>
      <c r="T118" s="46"/>
      <c r="U118" s="9"/>
      <c r="V118" s="10"/>
    </row>
    <row r="119" spans="1:22" s="132" customFormat="1" ht="160.5" customHeight="1" x14ac:dyDescent="0.2">
      <c r="A119" s="379"/>
      <c r="B119" s="285"/>
      <c r="C119" s="285"/>
      <c r="D119" s="285"/>
      <c r="E119" s="285"/>
      <c r="F119" s="131" t="s">
        <v>378</v>
      </c>
      <c r="G119" s="131" t="s">
        <v>379</v>
      </c>
      <c r="H119" s="131" t="s">
        <v>380</v>
      </c>
      <c r="I119" s="131" t="s">
        <v>381</v>
      </c>
      <c r="J119" s="183">
        <v>1</v>
      </c>
      <c r="K119" s="188">
        <v>41730</v>
      </c>
      <c r="L119" s="188">
        <v>41820</v>
      </c>
      <c r="M119" s="203">
        <f t="shared" si="12"/>
        <v>12.857142857142858</v>
      </c>
      <c r="N119" s="187">
        <v>1</v>
      </c>
      <c r="O119" s="208">
        <f t="shared" si="13"/>
        <v>1</v>
      </c>
      <c r="P119" s="209">
        <f t="shared" si="14"/>
        <v>12.857142857142858</v>
      </c>
      <c r="Q119" s="209">
        <f t="shared" si="10"/>
        <v>12.857142857142858</v>
      </c>
      <c r="R119" s="209">
        <f t="shared" si="11"/>
        <v>12.857142857142858</v>
      </c>
      <c r="S119" s="127"/>
      <c r="T119" s="46"/>
      <c r="U119" s="9"/>
      <c r="V119" s="10"/>
    </row>
    <row r="120" spans="1:22" s="132" customFormat="1" ht="99" customHeight="1" x14ac:dyDescent="0.2">
      <c r="A120" s="379"/>
      <c r="B120" s="285"/>
      <c r="C120" s="285"/>
      <c r="D120" s="285"/>
      <c r="E120" s="285"/>
      <c r="F120" s="189" t="s">
        <v>382</v>
      </c>
      <c r="G120" s="189" t="s">
        <v>383</v>
      </c>
      <c r="H120" s="189" t="s">
        <v>384</v>
      </c>
      <c r="I120" s="131" t="s">
        <v>385</v>
      </c>
      <c r="J120" s="186">
        <v>1</v>
      </c>
      <c r="K120" s="188">
        <v>41730</v>
      </c>
      <c r="L120" s="188">
        <v>41820</v>
      </c>
      <c r="M120" s="203">
        <f t="shared" si="12"/>
        <v>12.857142857142858</v>
      </c>
      <c r="N120" s="187">
        <v>1</v>
      </c>
      <c r="O120" s="208">
        <f t="shared" si="13"/>
        <v>1</v>
      </c>
      <c r="P120" s="209">
        <f t="shared" si="14"/>
        <v>12.857142857142858</v>
      </c>
      <c r="Q120" s="209">
        <f t="shared" si="10"/>
        <v>12.857142857142858</v>
      </c>
      <c r="R120" s="209">
        <f t="shared" si="11"/>
        <v>12.857142857142858</v>
      </c>
      <c r="S120" s="127"/>
      <c r="T120" s="46"/>
      <c r="U120" s="9"/>
      <c r="V120" s="10"/>
    </row>
    <row r="121" spans="1:22" s="132" customFormat="1" ht="102.75" customHeight="1" x14ac:dyDescent="0.2">
      <c r="A121" s="379"/>
      <c r="B121" s="285"/>
      <c r="C121" s="285"/>
      <c r="D121" s="285"/>
      <c r="E121" s="285"/>
      <c r="F121" s="189" t="s">
        <v>386</v>
      </c>
      <c r="G121" s="189" t="s">
        <v>387</v>
      </c>
      <c r="H121" s="189" t="s">
        <v>386</v>
      </c>
      <c r="I121" s="189" t="s">
        <v>388</v>
      </c>
      <c r="J121" s="183">
        <v>1</v>
      </c>
      <c r="K121" s="188">
        <v>41730</v>
      </c>
      <c r="L121" s="188">
        <v>41820</v>
      </c>
      <c r="M121" s="203">
        <f t="shared" si="12"/>
        <v>12.857142857142858</v>
      </c>
      <c r="N121" s="187">
        <v>1</v>
      </c>
      <c r="O121" s="208">
        <f t="shared" si="13"/>
        <v>1</v>
      </c>
      <c r="P121" s="209">
        <f t="shared" si="14"/>
        <v>12.857142857142858</v>
      </c>
      <c r="Q121" s="209">
        <f t="shared" si="10"/>
        <v>12.857142857142858</v>
      </c>
      <c r="R121" s="209">
        <f t="shared" si="11"/>
        <v>12.857142857142858</v>
      </c>
      <c r="S121" s="127"/>
      <c r="T121" s="46"/>
      <c r="U121" s="9"/>
      <c r="V121" s="10"/>
    </row>
    <row r="122" spans="1:22" s="132" customFormat="1" ht="120.75" customHeight="1" thickBot="1" x14ac:dyDescent="0.25">
      <c r="A122" s="379"/>
      <c r="B122" s="285"/>
      <c r="C122" s="285"/>
      <c r="D122" s="285"/>
      <c r="E122" s="285"/>
      <c r="F122" s="190" t="s">
        <v>389</v>
      </c>
      <c r="G122" s="190" t="s">
        <v>387</v>
      </c>
      <c r="H122" s="190" t="s">
        <v>390</v>
      </c>
      <c r="I122" s="190" t="s">
        <v>391</v>
      </c>
      <c r="J122" s="186">
        <v>12</v>
      </c>
      <c r="K122" s="194">
        <v>41730</v>
      </c>
      <c r="L122" s="194">
        <v>42094</v>
      </c>
      <c r="M122" s="203">
        <f t="shared" si="12"/>
        <v>52</v>
      </c>
      <c r="N122" s="195">
        <v>9</v>
      </c>
      <c r="O122" s="210">
        <f t="shared" si="13"/>
        <v>0.75</v>
      </c>
      <c r="P122" s="211">
        <f t="shared" si="14"/>
        <v>39</v>
      </c>
      <c r="Q122" s="211">
        <f t="shared" si="10"/>
        <v>0</v>
      </c>
      <c r="R122" s="211">
        <f t="shared" si="11"/>
        <v>0</v>
      </c>
      <c r="S122" s="130"/>
      <c r="T122" s="47"/>
      <c r="U122" s="9"/>
      <c r="V122" s="10"/>
    </row>
    <row r="123" spans="1:22" s="132" customFormat="1" ht="167.25" customHeight="1" x14ac:dyDescent="0.2">
      <c r="A123" s="281">
        <v>2</v>
      </c>
      <c r="B123" s="312"/>
      <c r="C123" s="312" t="s">
        <v>392</v>
      </c>
      <c r="D123" s="312" t="s">
        <v>393</v>
      </c>
      <c r="E123" s="312"/>
      <c r="F123" s="181" t="s">
        <v>448</v>
      </c>
      <c r="G123" s="181" t="s">
        <v>449</v>
      </c>
      <c r="H123" s="181" t="s">
        <v>450</v>
      </c>
      <c r="I123" s="181" t="s">
        <v>451</v>
      </c>
      <c r="J123" s="178">
        <v>4</v>
      </c>
      <c r="K123" s="179">
        <v>41730</v>
      </c>
      <c r="L123" s="179">
        <v>42094</v>
      </c>
      <c r="M123" s="204">
        <f t="shared" ref="M123:M124" si="15">(+L123-K123)/7</f>
        <v>52</v>
      </c>
      <c r="N123" s="180">
        <v>3</v>
      </c>
      <c r="O123" s="214">
        <f t="shared" si="13"/>
        <v>0.75</v>
      </c>
      <c r="P123" s="215">
        <f t="shared" si="14"/>
        <v>39</v>
      </c>
      <c r="Q123" s="215">
        <f t="shared" si="10"/>
        <v>0</v>
      </c>
      <c r="R123" s="215">
        <f t="shared" si="11"/>
        <v>0</v>
      </c>
      <c r="S123" s="487"/>
      <c r="T123" s="489"/>
      <c r="U123" s="9"/>
      <c r="V123" s="10"/>
    </row>
    <row r="124" spans="1:22" s="132" customFormat="1" ht="228" customHeight="1" x14ac:dyDescent="0.2">
      <c r="A124" s="485"/>
      <c r="B124" s="313"/>
      <c r="C124" s="313"/>
      <c r="D124" s="313"/>
      <c r="E124" s="313"/>
      <c r="F124" s="189" t="s">
        <v>394</v>
      </c>
      <c r="G124" s="189" t="s">
        <v>395</v>
      </c>
      <c r="H124" s="189" t="s">
        <v>396</v>
      </c>
      <c r="I124" s="189" t="s">
        <v>397</v>
      </c>
      <c r="J124" s="183">
        <v>12</v>
      </c>
      <c r="K124" s="188">
        <v>41730</v>
      </c>
      <c r="L124" s="188">
        <v>42094</v>
      </c>
      <c r="M124" s="202">
        <f t="shared" si="15"/>
        <v>52</v>
      </c>
      <c r="N124" s="187">
        <v>9</v>
      </c>
      <c r="O124" s="208">
        <f t="shared" ref="O124" si="16">IF(N124/J124&gt;1,1,+N124/J124)</f>
        <v>0.75</v>
      </c>
      <c r="P124" s="209">
        <f t="shared" ref="P124" si="17">+M124*O124</f>
        <v>39</v>
      </c>
      <c r="Q124" s="209">
        <f t="shared" ref="Q124" si="18">IF(L124&lt;=$S$11,P124,0)</f>
        <v>0</v>
      </c>
      <c r="R124" s="209">
        <f t="shared" ref="R124" si="19">IF($S$11&gt;=L124,M124,0)</f>
        <v>0</v>
      </c>
      <c r="S124" s="488"/>
      <c r="T124" s="490"/>
      <c r="U124" s="9"/>
      <c r="V124" s="10"/>
    </row>
    <row r="125" spans="1:22" s="132" customFormat="1" ht="90" customHeight="1" x14ac:dyDescent="0.2">
      <c r="A125" s="485"/>
      <c r="B125" s="313"/>
      <c r="C125" s="313"/>
      <c r="D125" s="313"/>
      <c r="E125" s="313"/>
      <c r="F125" s="289" t="s">
        <v>398</v>
      </c>
      <c r="G125" s="289" t="s">
        <v>399</v>
      </c>
      <c r="H125" s="289" t="s">
        <v>398</v>
      </c>
      <c r="I125" s="289" t="s">
        <v>400</v>
      </c>
      <c r="J125" s="315">
        <v>1</v>
      </c>
      <c r="K125" s="347">
        <v>41730</v>
      </c>
      <c r="L125" s="347">
        <v>41790</v>
      </c>
      <c r="M125" s="342">
        <f>(+L125-K125)/7</f>
        <v>8.5714285714285712</v>
      </c>
      <c r="N125" s="343">
        <v>1</v>
      </c>
      <c r="O125" s="344">
        <f>IF(N125/J125&gt;1,1,+N125/J125)</f>
        <v>1</v>
      </c>
      <c r="P125" s="346">
        <f>+M125*O125</f>
        <v>8.5714285714285712</v>
      </c>
      <c r="Q125" s="346">
        <f>IF(L125&lt;=$S$11,P125,0)</f>
        <v>8.5714285714285712</v>
      </c>
      <c r="R125" s="346">
        <f>IF($S$11&gt;=L125,M125,0)</f>
        <v>8.5714285714285712</v>
      </c>
      <c r="S125" s="492"/>
      <c r="T125" s="494"/>
      <c r="U125" s="9"/>
      <c r="V125" s="10"/>
    </row>
    <row r="126" spans="1:22" s="132" customFormat="1" ht="130.5" customHeight="1" thickBot="1" x14ac:dyDescent="0.25">
      <c r="A126" s="486"/>
      <c r="B126" s="314"/>
      <c r="C126" s="314"/>
      <c r="D126" s="314"/>
      <c r="E126" s="314"/>
      <c r="F126" s="382"/>
      <c r="G126" s="382"/>
      <c r="H126" s="382"/>
      <c r="I126" s="382"/>
      <c r="J126" s="441"/>
      <c r="K126" s="274"/>
      <c r="L126" s="274"/>
      <c r="M126" s="271"/>
      <c r="N126" s="491"/>
      <c r="O126" s="345"/>
      <c r="P126" s="271"/>
      <c r="Q126" s="271"/>
      <c r="R126" s="271"/>
      <c r="S126" s="493"/>
      <c r="T126" s="495"/>
      <c r="U126" s="9"/>
      <c r="V126" s="10"/>
    </row>
    <row r="127" spans="1:22" s="143" customFormat="1" ht="137.25" customHeight="1" x14ac:dyDescent="0.2">
      <c r="A127" s="358">
        <v>3</v>
      </c>
      <c r="B127" s="284"/>
      <c r="C127" s="284" t="s">
        <v>404</v>
      </c>
      <c r="D127" s="284" t="s">
        <v>405</v>
      </c>
      <c r="E127" s="284"/>
      <c r="F127" s="181" t="s">
        <v>375</v>
      </c>
      <c r="G127" s="181" t="s">
        <v>376</v>
      </c>
      <c r="H127" s="181" t="s">
        <v>377</v>
      </c>
      <c r="I127" s="181" t="s">
        <v>350</v>
      </c>
      <c r="J127" s="178">
        <v>1</v>
      </c>
      <c r="K127" s="179">
        <v>41730</v>
      </c>
      <c r="L127" s="179">
        <v>41759</v>
      </c>
      <c r="M127" s="201">
        <f t="shared" ref="M127:M132" si="20">(+L127-K127)/7</f>
        <v>4.1428571428571432</v>
      </c>
      <c r="N127" s="182">
        <v>1</v>
      </c>
      <c r="O127" s="206">
        <f t="shared" ref="O127:O132" si="21">IF(N127/J127&gt;1,1,+N127/J127)</f>
        <v>1</v>
      </c>
      <c r="P127" s="207">
        <f t="shared" ref="P127:P132" si="22">+M127*O127</f>
        <v>4.1428571428571432</v>
      </c>
      <c r="Q127" s="207">
        <f t="shared" ref="Q127:Q140" si="23">IF(L127&lt;=$S$11,P127,0)</f>
        <v>4.1428571428571432</v>
      </c>
      <c r="R127" s="207">
        <f t="shared" ref="R127:R140" si="24">IF($S$11&gt;=L127,M127,0)</f>
        <v>4.1428571428571432</v>
      </c>
      <c r="S127" s="168"/>
      <c r="T127" s="169"/>
      <c r="U127" s="9"/>
      <c r="V127" s="10"/>
    </row>
    <row r="128" spans="1:22" s="143" customFormat="1" ht="147" customHeight="1" x14ac:dyDescent="0.2">
      <c r="A128" s="379"/>
      <c r="B128" s="285"/>
      <c r="C128" s="285"/>
      <c r="D128" s="285"/>
      <c r="E128" s="285"/>
      <c r="F128" s="131" t="s">
        <v>378</v>
      </c>
      <c r="G128" s="131" t="s">
        <v>379</v>
      </c>
      <c r="H128" s="131" t="s">
        <v>380</v>
      </c>
      <c r="I128" s="131" t="s">
        <v>381</v>
      </c>
      <c r="J128" s="183">
        <v>1</v>
      </c>
      <c r="K128" s="188">
        <v>41730</v>
      </c>
      <c r="L128" s="188">
        <v>41820</v>
      </c>
      <c r="M128" s="203">
        <f t="shared" si="20"/>
        <v>12.857142857142858</v>
      </c>
      <c r="N128" s="195">
        <v>1</v>
      </c>
      <c r="O128" s="210">
        <f t="shared" si="21"/>
        <v>1</v>
      </c>
      <c r="P128" s="211">
        <f t="shared" si="22"/>
        <v>12.857142857142858</v>
      </c>
      <c r="Q128" s="211">
        <f t="shared" si="23"/>
        <v>12.857142857142858</v>
      </c>
      <c r="R128" s="211">
        <f t="shared" si="24"/>
        <v>12.857142857142858</v>
      </c>
      <c r="S128" s="151"/>
      <c r="T128" s="148"/>
      <c r="U128" s="9"/>
      <c r="V128" s="10"/>
    </row>
    <row r="129" spans="1:22" s="143" customFormat="1" ht="105.75" customHeight="1" x14ac:dyDescent="0.2">
      <c r="A129" s="379"/>
      <c r="B129" s="285"/>
      <c r="C129" s="285"/>
      <c r="D129" s="285"/>
      <c r="E129" s="285"/>
      <c r="F129" s="189" t="s">
        <v>382</v>
      </c>
      <c r="G129" s="189" t="s">
        <v>383</v>
      </c>
      <c r="H129" s="189" t="s">
        <v>384</v>
      </c>
      <c r="I129" s="131" t="s">
        <v>385</v>
      </c>
      <c r="J129" s="186">
        <v>1</v>
      </c>
      <c r="K129" s="188">
        <v>41730</v>
      </c>
      <c r="L129" s="188">
        <v>41820</v>
      </c>
      <c r="M129" s="203">
        <f t="shared" si="20"/>
        <v>12.857142857142858</v>
      </c>
      <c r="N129" s="195">
        <v>1</v>
      </c>
      <c r="O129" s="210">
        <f t="shared" si="21"/>
        <v>1</v>
      </c>
      <c r="P129" s="211">
        <f t="shared" si="22"/>
        <v>12.857142857142858</v>
      </c>
      <c r="Q129" s="211">
        <f t="shared" si="23"/>
        <v>12.857142857142858</v>
      </c>
      <c r="R129" s="211">
        <f t="shared" si="24"/>
        <v>12.857142857142858</v>
      </c>
      <c r="S129" s="151"/>
      <c r="T129" s="148"/>
      <c r="U129" s="9"/>
      <c r="V129" s="10"/>
    </row>
    <row r="130" spans="1:22" s="143" customFormat="1" ht="110.25" customHeight="1" x14ac:dyDescent="0.2">
      <c r="A130" s="379"/>
      <c r="B130" s="285"/>
      <c r="C130" s="285"/>
      <c r="D130" s="285"/>
      <c r="E130" s="285"/>
      <c r="F130" s="189" t="s">
        <v>386</v>
      </c>
      <c r="G130" s="189" t="s">
        <v>387</v>
      </c>
      <c r="H130" s="189" t="s">
        <v>386</v>
      </c>
      <c r="I130" s="189" t="s">
        <v>388</v>
      </c>
      <c r="J130" s="183">
        <v>1</v>
      </c>
      <c r="K130" s="188">
        <v>41730</v>
      </c>
      <c r="L130" s="188">
        <v>41820</v>
      </c>
      <c r="M130" s="203">
        <f t="shared" si="20"/>
        <v>12.857142857142858</v>
      </c>
      <c r="N130" s="195">
        <v>1</v>
      </c>
      <c r="O130" s="210">
        <f t="shared" si="21"/>
        <v>1</v>
      </c>
      <c r="P130" s="211">
        <f t="shared" si="22"/>
        <v>12.857142857142858</v>
      </c>
      <c r="Q130" s="211">
        <f t="shared" si="23"/>
        <v>12.857142857142858</v>
      </c>
      <c r="R130" s="211">
        <f t="shared" si="24"/>
        <v>12.857142857142858</v>
      </c>
      <c r="S130" s="151"/>
      <c r="T130" s="148"/>
      <c r="U130" s="9"/>
      <c r="V130" s="10"/>
    </row>
    <row r="131" spans="1:22" s="143" customFormat="1" ht="110.25" customHeight="1" x14ac:dyDescent="0.2">
      <c r="A131" s="379"/>
      <c r="B131" s="285"/>
      <c r="C131" s="285"/>
      <c r="D131" s="285"/>
      <c r="E131" s="285"/>
      <c r="F131" s="190" t="s">
        <v>389</v>
      </c>
      <c r="G131" s="190" t="s">
        <v>387</v>
      </c>
      <c r="H131" s="190" t="s">
        <v>390</v>
      </c>
      <c r="I131" s="190" t="s">
        <v>391</v>
      </c>
      <c r="J131" s="186">
        <v>12</v>
      </c>
      <c r="K131" s="194">
        <v>41730</v>
      </c>
      <c r="L131" s="194">
        <v>42094</v>
      </c>
      <c r="M131" s="203">
        <f t="shared" si="20"/>
        <v>52</v>
      </c>
      <c r="N131" s="195">
        <v>9</v>
      </c>
      <c r="O131" s="210">
        <f t="shared" si="21"/>
        <v>0.75</v>
      </c>
      <c r="P131" s="211">
        <f t="shared" si="22"/>
        <v>39</v>
      </c>
      <c r="Q131" s="211">
        <f t="shared" si="23"/>
        <v>0</v>
      </c>
      <c r="R131" s="211">
        <f t="shared" si="24"/>
        <v>0</v>
      </c>
      <c r="S131" s="151"/>
      <c r="T131" s="148"/>
      <c r="U131" s="9"/>
      <c r="V131" s="10"/>
    </row>
    <row r="132" spans="1:22" s="143" customFormat="1" ht="141.75" customHeight="1" thickBot="1" x14ac:dyDescent="0.25">
      <c r="A132" s="380"/>
      <c r="B132" s="286"/>
      <c r="C132" s="286"/>
      <c r="D132" s="286"/>
      <c r="E132" s="286"/>
      <c r="F132" s="191" t="s">
        <v>401</v>
      </c>
      <c r="G132" s="191" t="s">
        <v>402</v>
      </c>
      <c r="H132" s="191" t="s">
        <v>401</v>
      </c>
      <c r="I132" s="191" t="s">
        <v>403</v>
      </c>
      <c r="J132" s="185">
        <v>1</v>
      </c>
      <c r="K132" s="79">
        <v>41730</v>
      </c>
      <c r="L132" s="196">
        <v>41790</v>
      </c>
      <c r="M132" s="205">
        <f t="shared" si="20"/>
        <v>8.5714285714285712</v>
      </c>
      <c r="N132" s="165">
        <v>1</v>
      </c>
      <c r="O132" s="216">
        <f t="shared" si="21"/>
        <v>1</v>
      </c>
      <c r="P132" s="217">
        <f t="shared" si="22"/>
        <v>8.5714285714285712</v>
      </c>
      <c r="Q132" s="217">
        <f t="shared" si="23"/>
        <v>8.5714285714285712</v>
      </c>
      <c r="R132" s="217">
        <f t="shared" si="24"/>
        <v>8.5714285714285712</v>
      </c>
      <c r="S132" s="152"/>
      <c r="T132" s="159"/>
      <c r="U132" s="9"/>
      <c r="V132" s="10"/>
    </row>
    <row r="133" spans="1:22" s="132" customFormat="1" ht="90" customHeight="1" x14ac:dyDescent="0.2">
      <c r="A133" s="281">
        <v>1</v>
      </c>
      <c r="B133" s="284"/>
      <c r="C133" s="284" t="s">
        <v>452</v>
      </c>
      <c r="D133" s="284" t="s">
        <v>453</v>
      </c>
      <c r="E133" s="284" t="s">
        <v>454</v>
      </c>
      <c r="F133" s="288" t="s">
        <v>455</v>
      </c>
      <c r="G133" s="288" t="s">
        <v>456</v>
      </c>
      <c r="H133" s="288" t="s">
        <v>455</v>
      </c>
      <c r="I133" s="288" t="s">
        <v>457</v>
      </c>
      <c r="J133" s="265">
        <v>1</v>
      </c>
      <c r="K133" s="268">
        <v>41852</v>
      </c>
      <c r="L133" s="367">
        <v>42094</v>
      </c>
      <c r="M133" s="301">
        <f t="shared" ref="M133:M137" si="25">(+L133-K133)/7</f>
        <v>34.571428571428569</v>
      </c>
      <c r="N133" s="304"/>
      <c r="O133" s="307">
        <f>IF(N133/J133&gt;1,1,+N133/J133)</f>
        <v>0</v>
      </c>
      <c r="P133" s="291">
        <f>+M133*O133</f>
        <v>0</v>
      </c>
      <c r="Q133" s="291">
        <f t="shared" si="23"/>
        <v>0</v>
      </c>
      <c r="R133" s="291">
        <f t="shared" si="24"/>
        <v>0</v>
      </c>
      <c r="S133" s="156"/>
      <c r="T133" s="157"/>
      <c r="U133" s="9"/>
      <c r="V133" s="10"/>
    </row>
    <row r="134" spans="1:22" s="143" customFormat="1" ht="64.5" customHeight="1" x14ac:dyDescent="0.2">
      <c r="A134" s="282"/>
      <c r="B134" s="285"/>
      <c r="C134" s="285"/>
      <c r="D134" s="285"/>
      <c r="E134" s="285"/>
      <c r="F134" s="289"/>
      <c r="G134" s="289"/>
      <c r="H134" s="289"/>
      <c r="I134" s="289"/>
      <c r="J134" s="266"/>
      <c r="K134" s="266"/>
      <c r="L134" s="368"/>
      <c r="M134" s="302"/>
      <c r="N134" s="305"/>
      <c r="O134" s="308"/>
      <c r="P134" s="292"/>
      <c r="Q134" s="292">
        <f t="shared" si="23"/>
        <v>0</v>
      </c>
      <c r="R134" s="292">
        <f t="shared" si="24"/>
        <v>0</v>
      </c>
      <c r="S134" s="155"/>
      <c r="T134" s="158"/>
      <c r="U134" s="9"/>
      <c r="V134" s="10"/>
    </row>
    <row r="135" spans="1:22" s="143" customFormat="1" ht="27" customHeight="1" x14ac:dyDescent="0.2">
      <c r="A135" s="282"/>
      <c r="B135" s="285"/>
      <c r="C135" s="285"/>
      <c r="D135" s="285"/>
      <c r="E135" s="285"/>
      <c r="F135" s="289"/>
      <c r="G135" s="289"/>
      <c r="H135" s="289"/>
      <c r="I135" s="289"/>
      <c r="J135" s="266"/>
      <c r="K135" s="266"/>
      <c r="L135" s="368"/>
      <c r="M135" s="302"/>
      <c r="N135" s="305"/>
      <c r="O135" s="308"/>
      <c r="P135" s="292"/>
      <c r="Q135" s="292">
        <f t="shared" si="23"/>
        <v>0</v>
      </c>
      <c r="R135" s="292">
        <f t="shared" si="24"/>
        <v>0</v>
      </c>
      <c r="S135" s="155"/>
      <c r="T135" s="158"/>
      <c r="U135" s="9"/>
      <c r="V135" s="10"/>
    </row>
    <row r="136" spans="1:22" s="143" customFormat="1" ht="23.25" customHeight="1" thickBot="1" x14ac:dyDescent="0.25">
      <c r="A136" s="283"/>
      <c r="B136" s="286"/>
      <c r="C136" s="286"/>
      <c r="D136" s="286"/>
      <c r="E136" s="286"/>
      <c r="F136" s="290"/>
      <c r="G136" s="290"/>
      <c r="H136" s="290"/>
      <c r="I136" s="290"/>
      <c r="J136" s="267"/>
      <c r="K136" s="267"/>
      <c r="L136" s="369"/>
      <c r="M136" s="303"/>
      <c r="N136" s="306"/>
      <c r="O136" s="309"/>
      <c r="P136" s="293"/>
      <c r="Q136" s="293">
        <f t="shared" si="23"/>
        <v>0</v>
      </c>
      <c r="R136" s="293">
        <f t="shared" si="24"/>
        <v>0</v>
      </c>
      <c r="S136" s="161"/>
      <c r="T136" s="48"/>
      <c r="U136" s="9"/>
      <c r="V136" s="10"/>
    </row>
    <row r="137" spans="1:22" s="143" customFormat="1" ht="90" customHeight="1" x14ac:dyDescent="0.2">
      <c r="A137" s="281">
        <v>2</v>
      </c>
      <c r="B137" s="284"/>
      <c r="C137" s="284" t="s">
        <v>458</v>
      </c>
      <c r="D137" s="284" t="s">
        <v>459</v>
      </c>
      <c r="E137" s="284" t="s">
        <v>460</v>
      </c>
      <c r="F137" s="294" t="s">
        <v>461</v>
      </c>
      <c r="G137" s="294" t="s">
        <v>462</v>
      </c>
      <c r="H137" s="294" t="s">
        <v>463</v>
      </c>
      <c r="I137" s="294" t="s">
        <v>464</v>
      </c>
      <c r="J137" s="297">
        <v>1</v>
      </c>
      <c r="K137" s="300">
        <v>41852</v>
      </c>
      <c r="L137" s="300">
        <v>41943</v>
      </c>
      <c r="M137" s="301">
        <f t="shared" si="25"/>
        <v>13</v>
      </c>
      <c r="N137" s="304">
        <v>0</v>
      </c>
      <c r="O137" s="307">
        <f>IF(N137/J137&gt;1,1,+N137/J137)</f>
        <v>0</v>
      </c>
      <c r="P137" s="291">
        <f>+M137*O137</f>
        <v>0</v>
      </c>
      <c r="Q137" s="291">
        <f t="shared" si="23"/>
        <v>0</v>
      </c>
      <c r="R137" s="291">
        <f t="shared" si="24"/>
        <v>13</v>
      </c>
      <c r="S137" s="156"/>
      <c r="T137" s="157"/>
      <c r="U137" s="9"/>
      <c r="V137" s="10"/>
    </row>
    <row r="138" spans="1:22" s="143" customFormat="1" ht="159" customHeight="1" x14ac:dyDescent="0.2">
      <c r="A138" s="282"/>
      <c r="B138" s="285"/>
      <c r="C138" s="285"/>
      <c r="D138" s="285"/>
      <c r="E138" s="285"/>
      <c r="F138" s="295"/>
      <c r="G138" s="295"/>
      <c r="H138" s="295"/>
      <c r="I138" s="295"/>
      <c r="J138" s="310"/>
      <c r="K138" s="365"/>
      <c r="L138" s="365"/>
      <c r="M138" s="302"/>
      <c r="N138" s="305"/>
      <c r="O138" s="308"/>
      <c r="P138" s="292"/>
      <c r="Q138" s="292">
        <f t="shared" si="23"/>
        <v>0</v>
      </c>
      <c r="R138" s="292">
        <f t="shared" si="24"/>
        <v>0</v>
      </c>
      <c r="S138" s="155"/>
      <c r="T138" s="158"/>
      <c r="U138" s="9"/>
      <c r="V138" s="10"/>
    </row>
    <row r="139" spans="1:22" s="143" customFormat="1" ht="13.5" customHeight="1" thickBot="1" x14ac:dyDescent="0.25">
      <c r="A139" s="282"/>
      <c r="B139" s="285"/>
      <c r="C139" s="285"/>
      <c r="D139" s="285"/>
      <c r="E139" s="285"/>
      <c r="F139" s="295"/>
      <c r="G139" s="295"/>
      <c r="H139" s="295"/>
      <c r="I139" s="295"/>
      <c r="J139" s="310"/>
      <c r="K139" s="365"/>
      <c r="L139" s="298"/>
      <c r="M139" s="302"/>
      <c r="N139" s="305"/>
      <c r="O139" s="308"/>
      <c r="P139" s="292"/>
      <c r="Q139" s="292">
        <f t="shared" si="23"/>
        <v>0</v>
      </c>
      <c r="R139" s="292">
        <f t="shared" si="24"/>
        <v>0</v>
      </c>
      <c r="S139" s="155"/>
      <c r="T139" s="158"/>
      <c r="U139" s="9"/>
      <c r="V139" s="10"/>
    </row>
    <row r="140" spans="1:22" s="143" customFormat="1" ht="90" hidden="1" customHeight="1" thickBot="1" x14ac:dyDescent="0.25">
      <c r="A140" s="283"/>
      <c r="B140" s="286"/>
      <c r="C140" s="286"/>
      <c r="D140" s="286"/>
      <c r="E140" s="286"/>
      <c r="F140" s="296"/>
      <c r="G140" s="296"/>
      <c r="H140" s="296"/>
      <c r="I140" s="296"/>
      <c r="J140" s="311"/>
      <c r="K140" s="366"/>
      <c r="L140" s="299"/>
      <c r="M140" s="303"/>
      <c r="N140" s="306"/>
      <c r="O140" s="309"/>
      <c r="P140" s="293"/>
      <c r="Q140" s="293">
        <f t="shared" si="23"/>
        <v>0</v>
      </c>
      <c r="R140" s="293">
        <f t="shared" si="24"/>
        <v>0</v>
      </c>
      <c r="S140" s="161"/>
      <c r="T140" s="48"/>
      <c r="U140" s="9"/>
      <c r="V140" s="10"/>
    </row>
    <row r="141" spans="1:22" s="143" customFormat="1" ht="90" customHeight="1" x14ac:dyDescent="0.2">
      <c r="A141" s="281">
        <v>3</v>
      </c>
      <c r="B141" s="284"/>
      <c r="C141" s="284" t="s">
        <v>465</v>
      </c>
      <c r="D141" s="284" t="s">
        <v>466</v>
      </c>
      <c r="E141" s="284" t="s">
        <v>467</v>
      </c>
      <c r="F141" s="294" t="s">
        <v>455</v>
      </c>
      <c r="G141" s="294" t="s">
        <v>456</v>
      </c>
      <c r="H141" s="294" t="s">
        <v>455</v>
      </c>
      <c r="I141" s="294" t="s">
        <v>468</v>
      </c>
      <c r="J141" s="297">
        <v>1</v>
      </c>
      <c r="K141" s="300">
        <v>41852</v>
      </c>
      <c r="L141" s="300">
        <v>42094</v>
      </c>
      <c r="M141" s="301">
        <f t="shared" ref="M141" si="26">(+L141-K141)/7</f>
        <v>34.571428571428569</v>
      </c>
      <c r="N141" s="304"/>
      <c r="O141" s="307">
        <f>IF(N141/J141&gt;1,1,+N141/J141)</f>
        <v>0</v>
      </c>
      <c r="P141" s="291">
        <f>+M141*O141</f>
        <v>0</v>
      </c>
      <c r="Q141" s="291">
        <f t="shared" ref="Q141:Q144" si="27">IF(L141&lt;=$S$11,P141,0)</f>
        <v>0</v>
      </c>
      <c r="R141" s="291">
        <f t="shared" ref="R141:R144" si="28">IF($S$11&gt;=L141,M141,0)</f>
        <v>0</v>
      </c>
      <c r="S141" s="156"/>
      <c r="T141" s="157"/>
      <c r="U141" s="9"/>
      <c r="V141" s="10"/>
    </row>
    <row r="142" spans="1:22" s="143" customFormat="1" ht="90" customHeight="1" x14ac:dyDescent="0.2">
      <c r="A142" s="282"/>
      <c r="B142" s="285"/>
      <c r="C142" s="285"/>
      <c r="D142" s="285"/>
      <c r="E142" s="285"/>
      <c r="F142" s="295"/>
      <c r="G142" s="295"/>
      <c r="H142" s="295"/>
      <c r="I142" s="295"/>
      <c r="J142" s="310"/>
      <c r="K142" s="365"/>
      <c r="L142" s="365"/>
      <c r="M142" s="302"/>
      <c r="N142" s="305"/>
      <c r="O142" s="308"/>
      <c r="P142" s="292"/>
      <c r="Q142" s="292">
        <f t="shared" si="27"/>
        <v>0</v>
      </c>
      <c r="R142" s="292">
        <f t="shared" si="28"/>
        <v>0</v>
      </c>
      <c r="S142" s="155"/>
      <c r="T142" s="158"/>
      <c r="U142" s="9"/>
      <c r="V142" s="10"/>
    </row>
    <row r="143" spans="1:22" s="143" customFormat="1" ht="13.5" customHeight="1" x14ac:dyDescent="0.2">
      <c r="A143" s="282"/>
      <c r="B143" s="285"/>
      <c r="C143" s="285"/>
      <c r="D143" s="285"/>
      <c r="E143" s="285"/>
      <c r="F143" s="295"/>
      <c r="G143" s="295"/>
      <c r="H143" s="295"/>
      <c r="I143" s="295"/>
      <c r="J143" s="310"/>
      <c r="K143" s="298"/>
      <c r="L143" s="298"/>
      <c r="M143" s="302"/>
      <c r="N143" s="305"/>
      <c r="O143" s="308"/>
      <c r="P143" s="292"/>
      <c r="Q143" s="292">
        <f t="shared" si="27"/>
        <v>0</v>
      </c>
      <c r="R143" s="292">
        <f t="shared" si="28"/>
        <v>0</v>
      </c>
      <c r="S143" s="155"/>
      <c r="T143" s="158"/>
      <c r="U143" s="9"/>
      <c r="V143" s="10"/>
    </row>
    <row r="144" spans="1:22" s="143" customFormat="1" ht="11.25" customHeight="1" thickBot="1" x14ac:dyDescent="0.25">
      <c r="A144" s="283"/>
      <c r="B144" s="286"/>
      <c r="C144" s="286"/>
      <c r="D144" s="286"/>
      <c r="E144" s="286"/>
      <c r="F144" s="296"/>
      <c r="G144" s="296"/>
      <c r="H144" s="296"/>
      <c r="I144" s="296"/>
      <c r="J144" s="311"/>
      <c r="K144" s="299"/>
      <c r="L144" s="299"/>
      <c r="M144" s="303"/>
      <c r="N144" s="306"/>
      <c r="O144" s="309"/>
      <c r="P144" s="293"/>
      <c r="Q144" s="293">
        <f t="shared" si="27"/>
        <v>0</v>
      </c>
      <c r="R144" s="293">
        <f t="shared" si="28"/>
        <v>0</v>
      </c>
      <c r="S144" s="161"/>
      <c r="T144" s="48"/>
      <c r="U144" s="9"/>
      <c r="V144" s="10"/>
    </row>
    <row r="145" spans="1:22" s="143" customFormat="1" ht="90" customHeight="1" x14ac:dyDescent="0.2">
      <c r="A145" s="281">
        <v>4</v>
      </c>
      <c r="B145" s="284"/>
      <c r="C145" s="284" t="s">
        <v>469</v>
      </c>
      <c r="D145" s="284" t="s">
        <v>470</v>
      </c>
      <c r="E145" s="284" t="s">
        <v>471</v>
      </c>
      <c r="F145" s="288" t="s">
        <v>472</v>
      </c>
      <c r="G145" s="288" t="s">
        <v>473</v>
      </c>
      <c r="H145" s="288" t="s">
        <v>474</v>
      </c>
      <c r="I145" s="288" t="s">
        <v>352</v>
      </c>
      <c r="J145" s="297">
        <v>1</v>
      </c>
      <c r="K145" s="300">
        <v>41852</v>
      </c>
      <c r="L145" s="300">
        <v>42216</v>
      </c>
      <c r="M145" s="301">
        <f t="shared" ref="M145" si="29">(+L145-K145)/7</f>
        <v>52</v>
      </c>
      <c r="N145" s="304"/>
      <c r="O145" s="307">
        <f>IF(N145/J145&gt;1,1,+N145/J145)</f>
        <v>0</v>
      </c>
      <c r="P145" s="291">
        <f>+M145*O145</f>
        <v>0</v>
      </c>
      <c r="Q145" s="291">
        <f t="shared" ref="Q145:Q148" si="30">IF(L145&lt;=$S$11,P145,0)</f>
        <v>0</v>
      </c>
      <c r="R145" s="291">
        <f t="shared" ref="R145:R148" si="31">IF($S$11&gt;=L145,M145,0)</f>
        <v>0</v>
      </c>
      <c r="S145" s="156"/>
      <c r="T145" s="157"/>
      <c r="U145" s="9"/>
      <c r="V145" s="10"/>
    </row>
    <row r="146" spans="1:22" s="143" customFormat="1" ht="76.5" customHeight="1" x14ac:dyDescent="0.2">
      <c r="A146" s="282"/>
      <c r="B146" s="285"/>
      <c r="C146" s="285"/>
      <c r="D146" s="285"/>
      <c r="E146" s="285"/>
      <c r="F146" s="289"/>
      <c r="G146" s="289"/>
      <c r="H146" s="289"/>
      <c r="I146" s="289"/>
      <c r="J146" s="310"/>
      <c r="K146" s="365"/>
      <c r="L146" s="365"/>
      <c r="M146" s="302"/>
      <c r="N146" s="305"/>
      <c r="O146" s="308"/>
      <c r="P146" s="292"/>
      <c r="Q146" s="292">
        <f t="shared" si="30"/>
        <v>0</v>
      </c>
      <c r="R146" s="292">
        <f t="shared" si="31"/>
        <v>0</v>
      </c>
      <c r="S146" s="155"/>
      <c r="T146" s="158"/>
      <c r="U146" s="9"/>
      <c r="V146" s="10"/>
    </row>
    <row r="147" spans="1:22" s="143" customFormat="1" ht="66" customHeight="1" x14ac:dyDescent="0.2">
      <c r="A147" s="282"/>
      <c r="B147" s="285"/>
      <c r="C147" s="285"/>
      <c r="D147" s="285"/>
      <c r="E147" s="285"/>
      <c r="F147" s="289"/>
      <c r="G147" s="289"/>
      <c r="H147" s="289"/>
      <c r="I147" s="289"/>
      <c r="J147" s="310"/>
      <c r="K147" s="298"/>
      <c r="L147" s="298"/>
      <c r="M147" s="302"/>
      <c r="N147" s="305"/>
      <c r="O147" s="308"/>
      <c r="P147" s="292"/>
      <c r="Q147" s="292">
        <f t="shared" si="30"/>
        <v>0</v>
      </c>
      <c r="R147" s="292">
        <f t="shared" si="31"/>
        <v>0</v>
      </c>
      <c r="S147" s="155"/>
      <c r="T147" s="158"/>
      <c r="U147" s="9"/>
      <c r="V147" s="10"/>
    </row>
    <row r="148" spans="1:22" s="143" customFormat="1" ht="240" customHeight="1" thickBot="1" x14ac:dyDescent="0.25">
      <c r="A148" s="283"/>
      <c r="B148" s="286"/>
      <c r="C148" s="286"/>
      <c r="D148" s="286"/>
      <c r="E148" s="286"/>
      <c r="F148" s="290"/>
      <c r="G148" s="290"/>
      <c r="H148" s="290"/>
      <c r="I148" s="290"/>
      <c r="J148" s="311"/>
      <c r="K148" s="299"/>
      <c r="L148" s="299"/>
      <c r="M148" s="303"/>
      <c r="N148" s="306"/>
      <c r="O148" s="309"/>
      <c r="P148" s="293"/>
      <c r="Q148" s="293">
        <f t="shared" si="30"/>
        <v>0</v>
      </c>
      <c r="R148" s="293">
        <f t="shared" si="31"/>
        <v>0</v>
      </c>
      <c r="S148" s="161"/>
      <c r="T148" s="48"/>
      <c r="U148" s="9"/>
      <c r="V148" s="10"/>
    </row>
    <row r="149" spans="1:22" s="143" customFormat="1" ht="90" customHeight="1" x14ac:dyDescent="0.2">
      <c r="A149" s="281">
        <v>5</v>
      </c>
      <c r="B149" s="284"/>
      <c r="C149" s="284" t="s">
        <v>475</v>
      </c>
      <c r="D149" s="284" t="s">
        <v>476</v>
      </c>
      <c r="E149" s="284" t="s">
        <v>477</v>
      </c>
      <c r="F149" s="294" t="s">
        <v>478</v>
      </c>
      <c r="G149" s="294" t="s">
        <v>479</v>
      </c>
      <c r="H149" s="294" t="s">
        <v>480</v>
      </c>
      <c r="I149" s="294" t="s">
        <v>481</v>
      </c>
      <c r="J149" s="297">
        <v>12</v>
      </c>
      <c r="K149" s="300">
        <v>41852</v>
      </c>
      <c r="L149" s="300">
        <v>42216</v>
      </c>
      <c r="M149" s="301">
        <f t="shared" ref="M149" si="32">(+L149-K149)/7</f>
        <v>52</v>
      </c>
      <c r="N149" s="304">
        <v>5</v>
      </c>
      <c r="O149" s="307">
        <f>IF(N149/J149&gt;1,1,+N149/J149)</f>
        <v>0.41666666666666669</v>
      </c>
      <c r="P149" s="291">
        <f>+M149*O149</f>
        <v>21.666666666666668</v>
      </c>
      <c r="Q149" s="291">
        <f t="shared" ref="Q149:Q152" si="33">IF(L149&lt;=$S$11,P149,0)</f>
        <v>0</v>
      </c>
      <c r="R149" s="291">
        <f t="shared" ref="R149:R152" si="34">IF($S$11&gt;=L149,M149,0)</f>
        <v>0</v>
      </c>
      <c r="S149" s="156"/>
      <c r="T149" s="157"/>
      <c r="U149" s="9"/>
      <c r="V149" s="10"/>
    </row>
    <row r="150" spans="1:22" s="143" customFormat="1" ht="90" customHeight="1" x14ac:dyDescent="0.2">
      <c r="A150" s="282"/>
      <c r="B150" s="285"/>
      <c r="C150" s="285"/>
      <c r="D150" s="285"/>
      <c r="E150" s="285"/>
      <c r="F150" s="364"/>
      <c r="G150" s="364"/>
      <c r="H150" s="364"/>
      <c r="I150" s="364"/>
      <c r="J150" s="363"/>
      <c r="K150" s="364"/>
      <c r="L150" s="364"/>
      <c r="M150" s="302"/>
      <c r="N150" s="305"/>
      <c r="O150" s="308"/>
      <c r="P150" s="292"/>
      <c r="Q150" s="292">
        <f t="shared" si="33"/>
        <v>0</v>
      </c>
      <c r="R150" s="292">
        <f t="shared" si="34"/>
        <v>0</v>
      </c>
      <c r="S150" s="155"/>
      <c r="T150" s="158"/>
      <c r="U150" s="9"/>
      <c r="V150" s="10"/>
    </row>
    <row r="151" spans="1:22" s="143" customFormat="1" ht="90" customHeight="1" x14ac:dyDescent="0.2">
      <c r="A151" s="282"/>
      <c r="B151" s="285"/>
      <c r="C151" s="285"/>
      <c r="D151" s="285"/>
      <c r="E151" s="285"/>
      <c r="F151" s="364"/>
      <c r="G151" s="364"/>
      <c r="H151" s="364"/>
      <c r="I151" s="364"/>
      <c r="J151" s="364"/>
      <c r="K151" s="364"/>
      <c r="L151" s="364"/>
      <c r="M151" s="302"/>
      <c r="N151" s="305"/>
      <c r="O151" s="308"/>
      <c r="P151" s="292"/>
      <c r="Q151" s="292">
        <f t="shared" si="33"/>
        <v>0</v>
      </c>
      <c r="R151" s="292">
        <f t="shared" si="34"/>
        <v>0</v>
      </c>
      <c r="S151" s="155"/>
      <c r="T151" s="158"/>
      <c r="U151" s="9"/>
      <c r="V151" s="10"/>
    </row>
    <row r="152" spans="1:22" s="143" customFormat="1" ht="148.5" customHeight="1" thickBot="1" x14ac:dyDescent="0.25">
      <c r="A152" s="317"/>
      <c r="B152" s="285"/>
      <c r="C152" s="285"/>
      <c r="D152" s="285"/>
      <c r="E152" s="285"/>
      <c r="F152" s="364"/>
      <c r="G152" s="364"/>
      <c r="H152" s="364"/>
      <c r="I152" s="364"/>
      <c r="J152" s="364"/>
      <c r="K152" s="364"/>
      <c r="L152" s="364"/>
      <c r="M152" s="302"/>
      <c r="N152" s="305"/>
      <c r="O152" s="308"/>
      <c r="P152" s="292"/>
      <c r="Q152" s="292">
        <f t="shared" si="33"/>
        <v>0</v>
      </c>
      <c r="R152" s="292">
        <f t="shared" si="34"/>
        <v>0</v>
      </c>
      <c r="S152" s="155"/>
      <c r="T152" s="158"/>
      <c r="U152" s="9"/>
      <c r="V152" s="10"/>
    </row>
    <row r="153" spans="1:22" s="143" customFormat="1" ht="90" customHeight="1" x14ac:dyDescent="0.2">
      <c r="A153" s="281">
        <v>6</v>
      </c>
      <c r="B153" s="312"/>
      <c r="C153" s="312" t="s">
        <v>482</v>
      </c>
      <c r="D153" s="312" t="s">
        <v>483</v>
      </c>
      <c r="E153" s="312" t="s">
        <v>484</v>
      </c>
      <c r="F153" s="287" t="s">
        <v>485</v>
      </c>
      <c r="G153" s="287" t="s">
        <v>486</v>
      </c>
      <c r="H153" s="287" t="s">
        <v>487</v>
      </c>
      <c r="I153" s="287" t="s">
        <v>488</v>
      </c>
      <c r="J153" s="265">
        <v>2</v>
      </c>
      <c r="K153" s="360">
        <v>41852</v>
      </c>
      <c r="L153" s="360">
        <v>41943</v>
      </c>
      <c r="M153" s="269">
        <f>(+L153-K153)/7</f>
        <v>13</v>
      </c>
      <c r="N153" s="272">
        <v>2</v>
      </c>
      <c r="O153" s="275">
        <f>IF(N153/J153&gt;1,1,+N153/J153)</f>
        <v>1</v>
      </c>
      <c r="P153" s="278">
        <f>+M153*O153</f>
        <v>13</v>
      </c>
      <c r="Q153" s="278">
        <f>IF(L153&lt;=$S$11,P153,0)</f>
        <v>13</v>
      </c>
      <c r="R153" s="278">
        <f>IF($S$11&gt;=L153,M153,0)</f>
        <v>13</v>
      </c>
      <c r="S153" s="44"/>
      <c r="T153" s="45"/>
      <c r="U153" s="9"/>
      <c r="V153" s="10"/>
    </row>
    <row r="154" spans="1:22" s="143" customFormat="1" ht="66.75" customHeight="1" x14ac:dyDescent="0.2">
      <c r="A154" s="282"/>
      <c r="B154" s="313"/>
      <c r="C154" s="313"/>
      <c r="D154" s="313"/>
      <c r="E154" s="313"/>
      <c r="F154" s="323"/>
      <c r="G154" s="323"/>
      <c r="H154" s="323"/>
      <c r="I154" s="323"/>
      <c r="J154" s="315"/>
      <c r="K154" s="361"/>
      <c r="L154" s="361"/>
      <c r="M154" s="270"/>
      <c r="N154" s="273"/>
      <c r="O154" s="316"/>
      <c r="P154" s="270"/>
      <c r="Q154" s="270"/>
      <c r="R154" s="270"/>
      <c r="S154" s="160"/>
      <c r="T154" s="46"/>
      <c r="U154" s="9"/>
      <c r="V154" s="10"/>
    </row>
    <row r="155" spans="1:22" s="143" customFormat="1" ht="71.25" customHeight="1" x14ac:dyDescent="0.2">
      <c r="A155" s="282"/>
      <c r="B155" s="313"/>
      <c r="C155" s="313"/>
      <c r="D155" s="313"/>
      <c r="E155" s="313"/>
      <c r="F155" s="323" t="s">
        <v>489</v>
      </c>
      <c r="G155" s="323"/>
      <c r="H155" s="323" t="s">
        <v>490</v>
      </c>
      <c r="I155" s="323" t="s">
        <v>491</v>
      </c>
      <c r="J155" s="315">
        <v>1</v>
      </c>
      <c r="K155" s="321">
        <v>41852</v>
      </c>
      <c r="L155" s="321">
        <v>42004</v>
      </c>
      <c r="M155" s="342">
        <f>(+L155-K155)/7</f>
        <v>21.714285714285715</v>
      </c>
      <c r="N155" s="343">
        <v>1</v>
      </c>
      <c r="O155" s="344">
        <f>IF(N155/J155&gt;1,1,+N155/J155)</f>
        <v>1</v>
      </c>
      <c r="P155" s="346">
        <f>+M155*O155</f>
        <v>21.714285714285715</v>
      </c>
      <c r="Q155" s="346">
        <f>IF(L155&lt;=$S$11,P155,0)</f>
        <v>21.714285714285715</v>
      </c>
      <c r="R155" s="346">
        <f>IF($S$11&gt;=L155,M155,0)</f>
        <v>21.714285714285715</v>
      </c>
      <c r="S155" s="160"/>
      <c r="T155" s="46"/>
      <c r="U155" s="9"/>
      <c r="V155" s="10"/>
    </row>
    <row r="156" spans="1:22" s="143" customFormat="1" ht="63.75" customHeight="1" thickBot="1" x14ac:dyDescent="0.25">
      <c r="A156" s="283"/>
      <c r="B156" s="314"/>
      <c r="C156" s="314"/>
      <c r="D156" s="314"/>
      <c r="E156" s="314"/>
      <c r="F156" s="335"/>
      <c r="G156" s="335"/>
      <c r="H156" s="335"/>
      <c r="I156" s="335"/>
      <c r="J156" s="334"/>
      <c r="K156" s="362"/>
      <c r="L156" s="362"/>
      <c r="M156" s="271"/>
      <c r="N156" s="274"/>
      <c r="O156" s="345"/>
      <c r="P156" s="271"/>
      <c r="Q156" s="271"/>
      <c r="R156" s="271"/>
      <c r="S156" s="161"/>
      <c r="T156" s="48"/>
      <c r="U156" s="9"/>
      <c r="V156" s="10"/>
    </row>
    <row r="157" spans="1:22" s="143" customFormat="1" ht="90" customHeight="1" x14ac:dyDescent="0.2">
      <c r="A157" s="281">
        <v>7</v>
      </c>
      <c r="B157" s="284"/>
      <c r="C157" s="284" t="s">
        <v>492</v>
      </c>
      <c r="D157" s="284"/>
      <c r="E157" s="284" t="s">
        <v>493</v>
      </c>
      <c r="F157" s="287" t="s">
        <v>494</v>
      </c>
      <c r="G157" s="287" t="s">
        <v>495</v>
      </c>
      <c r="H157" s="287" t="s">
        <v>496</v>
      </c>
      <c r="I157" s="287" t="s">
        <v>497</v>
      </c>
      <c r="J157" s="265">
        <v>1</v>
      </c>
      <c r="K157" s="320">
        <v>41852</v>
      </c>
      <c r="L157" s="320">
        <v>42004</v>
      </c>
      <c r="M157" s="301">
        <f t="shared" ref="M157" si="35">(+L157-K157)/7</f>
        <v>21.714285714285715</v>
      </c>
      <c r="N157" s="304">
        <v>1</v>
      </c>
      <c r="O157" s="307">
        <f>IF(N157/J157&gt;1,1,+N157/J157)</f>
        <v>1</v>
      </c>
      <c r="P157" s="291">
        <f>+M157*O157</f>
        <v>21.714285714285715</v>
      </c>
      <c r="Q157" s="291">
        <f t="shared" ref="Q157:Q160" si="36">IF(L157&lt;=$S$11,P157,0)</f>
        <v>21.714285714285715</v>
      </c>
      <c r="R157" s="291">
        <f t="shared" ref="R157:R160" si="37">IF($S$11&gt;=L157,M157,0)</f>
        <v>21.714285714285715</v>
      </c>
      <c r="S157" s="156"/>
      <c r="T157" s="157"/>
      <c r="U157" s="9"/>
      <c r="V157" s="10"/>
    </row>
    <row r="158" spans="1:22" s="143" customFormat="1" ht="80.25" customHeight="1" x14ac:dyDescent="0.2">
      <c r="A158" s="282"/>
      <c r="B158" s="285"/>
      <c r="C158" s="285"/>
      <c r="D158" s="285"/>
      <c r="E158" s="285"/>
      <c r="F158" s="323"/>
      <c r="G158" s="323"/>
      <c r="H158" s="323"/>
      <c r="I158" s="323"/>
      <c r="J158" s="315"/>
      <c r="K158" s="321"/>
      <c r="L158" s="321"/>
      <c r="M158" s="302"/>
      <c r="N158" s="305"/>
      <c r="O158" s="308"/>
      <c r="P158" s="292"/>
      <c r="Q158" s="292">
        <f t="shared" si="36"/>
        <v>0</v>
      </c>
      <c r="R158" s="292">
        <f t="shared" si="37"/>
        <v>0</v>
      </c>
      <c r="S158" s="155"/>
      <c r="T158" s="158"/>
      <c r="U158" s="9"/>
      <c r="V158" s="10"/>
    </row>
    <row r="159" spans="1:22" s="143" customFormat="1" ht="29.25" customHeight="1" x14ac:dyDescent="0.2">
      <c r="A159" s="282"/>
      <c r="B159" s="285"/>
      <c r="C159" s="285"/>
      <c r="D159" s="285"/>
      <c r="E159" s="285"/>
      <c r="F159" s="323"/>
      <c r="G159" s="323"/>
      <c r="H159" s="323"/>
      <c r="I159" s="323"/>
      <c r="J159" s="315"/>
      <c r="K159" s="321">
        <v>41852</v>
      </c>
      <c r="L159" s="321"/>
      <c r="M159" s="302"/>
      <c r="N159" s="305"/>
      <c r="O159" s="308"/>
      <c r="P159" s="292"/>
      <c r="Q159" s="292">
        <f t="shared" si="36"/>
        <v>0</v>
      </c>
      <c r="R159" s="292">
        <f t="shared" si="37"/>
        <v>0</v>
      </c>
      <c r="S159" s="155"/>
      <c r="T159" s="158"/>
      <c r="U159" s="9"/>
      <c r="V159" s="10"/>
    </row>
    <row r="160" spans="1:22" s="143" customFormat="1" ht="102" customHeight="1" thickBot="1" x14ac:dyDescent="0.25">
      <c r="A160" s="283"/>
      <c r="B160" s="286"/>
      <c r="C160" s="286"/>
      <c r="D160" s="286"/>
      <c r="E160" s="286"/>
      <c r="F160" s="335"/>
      <c r="G160" s="335"/>
      <c r="H160" s="335"/>
      <c r="I160" s="335"/>
      <c r="J160" s="334"/>
      <c r="K160" s="362"/>
      <c r="L160" s="362"/>
      <c r="M160" s="303"/>
      <c r="N160" s="306"/>
      <c r="O160" s="309"/>
      <c r="P160" s="293"/>
      <c r="Q160" s="293">
        <f t="shared" si="36"/>
        <v>0</v>
      </c>
      <c r="R160" s="293">
        <f t="shared" si="37"/>
        <v>0</v>
      </c>
      <c r="S160" s="161"/>
      <c r="T160" s="48"/>
      <c r="U160" s="9"/>
      <c r="V160" s="10"/>
    </row>
    <row r="161" spans="1:22" s="143" customFormat="1" ht="90" customHeight="1" x14ac:dyDescent="0.2">
      <c r="A161" s="358">
        <v>8</v>
      </c>
      <c r="B161" s="284"/>
      <c r="C161" s="284" t="s">
        <v>498</v>
      </c>
      <c r="D161" s="284" t="s">
        <v>499</v>
      </c>
      <c r="E161" s="284" t="s">
        <v>500</v>
      </c>
      <c r="F161" s="287" t="s">
        <v>501</v>
      </c>
      <c r="G161" s="287" t="s">
        <v>502</v>
      </c>
      <c r="H161" s="287" t="s">
        <v>503</v>
      </c>
      <c r="I161" s="287" t="s">
        <v>504</v>
      </c>
      <c r="J161" s="265">
        <v>4</v>
      </c>
      <c r="K161" s="320">
        <v>41852</v>
      </c>
      <c r="L161" s="320">
        <v>42216</v>
      </c>
      <c r="M161" s="301">
        <f t="shared" ref="M161" si="38">(+L161-K161)/7</f>
        <v>52</v>
      </c>
      <c r="N161" s="304">
        <v>1</v>
      </c>
      <c r="O161" s="307">
        <f>IF(N161/J161&gt;1,1,+N161/J161)</f>
        <v>0.25</v>
      </c>
      <c r="P161" s="291">
        <f>+M161*O161</f>
        <v>13</v>
      </c>
      <c r="Q161" s="291">
        <f t="shared" ref="Q161:Q164" si="39">IF(L161&lt;=$S$11,P161,0)</f>
        <v>0</v>
      </c>
      <c r="R161" s="291">
        <f t="shared" ref="R161:R164" si="40">IF($S$11&gt;=L161,M161,0)</f>
        <v>0</v>
      </c>
      <c r="S161" s="145"/>
      <c r="T161" s="146"/>
      <c r="U161" s="9"/>
      <c r="V161" s="10"/>
    </row>
    <row r="162" spans="1:22" s="143" customFormat="1" ht="90" customHeight="1" x14ac:dyDescent="0.2">
      <c r="A162" s="359"/>
      <c r="B162" s="285"/>
      <c r="C162" s="285"/>
      <c r="D162" s="285"/>
      <c r="E162" s="285"/>
      <c r="F162" s="323"/>
      <c r="G162" s="323"/>
      <c r="H162" s="323"/>
      <c r="I162" s="323"/>
      <c r="J162" s="315"/>
      <c r="K162" s="315"/>
      <c r="L162" s="315"/>
      <c r="M162" s="302"/>
      <c r="N162" s="305"/>
      <c r="O162" s="308"/>
      <c r="P162" s="292"/>
      <c r="Q162" s="292">
        <f t="shared" si="39"/>
        <v>0</v>
      </c>
      <c r="R162" s="292">
        <f t="shared" si="40"/>
        <v>0</v>
      </c>
      <c r="S162" s="144"/>
      <c r="T162" s="147"/>
      <c r="U162" s="9"/>
      <c r="V162" s="10"/>
    </row>
    <row r="163" spans="1:22" s="143" customFormat="1" ht="16.5" customHeight="1" x14ac:dyDescent="0.2">
      <c r="A163" s="359"/>
      <c r="B163" s="285"/>
      <c r="C163" s="285"/>
      <c r="D163" s="285"/>
      <c r="E163" s="285"/>
      <c r="F163" s="323"/>
      <c r="G163" s="323"/>
      <c r="H163" s="323"/>
      <c r="I163" s="323"/>
      <c r="J163" s="315"/>
      <c r="K163" s="315"/>
      <c r="L163" s="315"/>
      <c r="M163" s="302"/>
      <c r="N163" s="305"/>
      <c r="O163" s="308"/>
      <c r="P163" s="292"/>
      <c r="Q163" s="292">
        <f t="shared" si="39"/>
        <v>0</v>
      </c>
      <c r="R163" s="292">
        <f t="shared" si="40"/>
        <v>0</v>
      </c>
      <c r="S163" s="144"/>
      <c r="T163" s="147"/>
      <c r="U163" s="9"/>
      <c r="V163" s="10"/>
    </row>
    <row r="164" spans="1:22" s="143" customFormat="1" ht="27" customHeight="1" thickBot="1" x14ac:dyDescent="0.25">
      <c r="A164" s="359"/>
      <c r="B164" s="285"/>
      <c r="C164" s="285"/>
      <c r="D164" s="285"/>
      <c r="E164" s="285"/>
      <c r="F164" s="324"/>
      <c r="G164" s="324"/>
      <c r="H164" s="324"/>
      <c r="I164" s="324"/>
      <c r="J164" s="319"/>
      <c r="K164" s="319"/>
      <c r="L164" s="319"/>
      <c r="M164" s="302"/>
      <c r="N164" s="305"/>
      <c r="O164" s="308"/>
      <c r="P164" s="292"/>
      <c r="Q164" s="292">
        <f t="shared" si="39"/>
        <v>0</v>
      </c>
      <c r="R164" s="292">
        <f t="shared" si="40"/>
        <v>0</v>
      </c>
      <c r="S164" s="155"/>
      <c r="T164" s="158"/>
      <c r="U164" s="9"/>
      <c r="V164" s="10"/>
    </row>
    <row r="165" spans="1:22" s="143" customFormat="1" ht="90" customHeight="1" x14ac:dyDescent="0.2">
      <c r="A165" s="281">
        <v>9</v>
      </c>
      <c r="B165" s="312"/>
      <c r="C165" s="312" t="s">
        <v>505</v>
      </c>
      <c r="D165" s="312" t="s">
        <v>506</v>
      </c>
      <c r="E165" s="312" t="s">
        <v>507</v>
      </c>
      <c r="F165" s="287" t="s">
        <v>508</v>
      </c>
      <c r="G165" s="287" t="s">
        <v>509</v>
      </c>
      <c r="H165" s="287" t="s">
        <v>510</v>
      </c>
      <c r="I165" s="287" t="s">
        <v>511</v>
      </c>
      <c r="J165" s="265">
        <v>4</v>
      </c>
      <c r="K165" s="320">
        <v>41852</v>
      </c>
      <c r="L165" s="320">
        <v>42216</v>
      </c>
      <c r="M165" s="269">
        <f>(+L165-K165)/7</f>
        <v>52</v>
      </c>
      <c r="N165" s="272">
        <v>1</v>
      </c>
      <c r="O165" s="275">
        <f>IF(N165/J165&gt;1,1,+N165/J165)</f>
        <v>0.25</v>
      </c>
      <c r="P165" s="278">
        <f>+M165*O165</f>
        <v>13</v>
      </c>
      <c r="Q165" s="278">
        <f>IF(L165&lt;=$S$11,P165,0)</f>
        <v>0</v>
      </c>
      <c r="R165" s="278">
        <f>IF($S$11&gt;=L165,M165,0)</f>
        <v>0</v>
      </c>
      <c r="S165" s="44"/>
      <c r="T165" s="45"/>
      <c r="U165" s="9"/>
      <c r="V165" s="10"/>
    </row>
    <row r="166" spans="1:22" s="143" customFormat="1" ht="27" customHeight="1" x14ac:dyDescent="0.2">
      <c r="A166" s="282"/>
      <c r="B166" s="313"/>
      <c r="C166" s="313"/>
      <c r="D166" s="313"/>
      <c r="E166" s="313"/>
      <c r="F166" s="323"/>
      <c r="G166" s="323"/>
      <c r="H166" s="323"/>
      <c r="I166" s="323"/>
      <c r="J166" s="315"/>
      <c r="K166" s="315"/>
      <c r="L166" s="315"/>
      <c r="M166" s="270"/>
      <c r="N166" s="273"/>
      <c r="O166" s="316"/>
      <c r="P166" s="270"/>
      <c r="Q166" s="270"/>
      <c r="R166" s="270"/>
      <c r="S166" s="160"/>
      <c r="T166" s="46"/>
      <c r="U166" s="9"/>
      <c r="V166" s="10"/>
    </row>
    <row r="167" spans="1:22" s="143" customFormat="1" ht="90" customHeight="1" x14ac:dyDescent="0.2">
      <c r="A167" s="282"/>
      <c r="B167" s="313"/>
      <c r="C167" s="313"/>
      <c r="D167" s="313"/>
      <c r="E167" s="313"/>
      <c r="F167" s="323" t="s">
        <v>512</v>
      </c>
      <c r="G167" s="323"/>
      <c r="H167" s="323" t="s">
        <v>513</v>
      </c>
      <c r="I167" s="323" t="s">
        <v>514</v>
      </c>
      <c r="J167" s="315">
        <v>4</v>
      </c>
      <c r="K167" s="321">
        <v>41852</v>
      </c>
      <c r="L167" s="321">
        <v>42216</v>
      </c>
      <c r="M167" s="342">
        <f>(+L167-K167)/7</f>
        <v>52</v>
      </c>
      <c r="N167" s="343">
        <v>1</v>
      </c>
      <c r="O167" s="344">
        <f>IF(N167/J167&gt;1,1,+N167/J167)</f>
        <v>0.25</v>
      </c>
      <c r="P167" s="346">
        <f>+M167*O167</f>
        <v>13</v>
      </c>
      <c r="Q167" s="346">
        <f>IF(L167&lt;=$S$11,P167,0)</f>
        <v>0</v>
      </c>
      <c r="R167" s="346">
        <f>IF($S$11&gt;=L167,M167,0)</f>
        <v>0</v>
      </c>
      <c r="S167" s="160"/>
      <c r="T167" s="46"/>
      <c r="U167" s="9"/>
      <c r="V167" s="10"/>
    </row>
    <row r="168" spans="1:22" s="143" customFormat="1" ht="56.25" customHeight="1" thickBot="1" x14ac:dyDescent="0.25">
      <c r="A168" s="317"/>
      <c r="B168" s="318"/>
      <c r="C168" s="318"/>
      <c r="D168" s="318"/>
      <c r="E168" s="318"/>
      <c r="F168" s="324"/>
      <c r="G168" s="324"/>
      <c r="H168" s="324"/>
      <c r="I168" s="324"/>
      <c r="J168" s="319"/>
      <c r="K168" s="319"/>
      <c r="L168" s="319"/>
      <c r="M168" s="348"/>
      <c r="N168" s="349"/>
      <c r="O168" s="350"/>
      <c r="P168" s="348"/>
      <c r="Q168" s="348"/>
      <c r="R168" s="348"/>
      <c r="S168" s="155"/>
      <c r="T168" s="158"/>
      <c r="U168" s="9"/>
      <c r="V168" s="10"/>
    </row>
    <row r="169" spans="1:22" s="143" customFormat="1" ht="90" customHeight="1" x14ac:dyDescent="0.2">
      <c r="A169" s="281">
        <v>10</v>
      </c>
      <c r="B169" s="312"/>
      <c r="C169" s="312" t="s">
        <v>515</v>
      </c>
      <c r="D169" s="312" t="s">
        <v>516</v>
      </c>
      <c r="E169" s="312" t="s">
        <v>517</v>
      </c>
      <c r="F169" s="355" t="s">
        <v>518</v>
      </c>
      <c r="G169" s="357" t="s">
        <v>519</v>
      </c>
      <c r="H169" s="357" t="s">
        <v>520</v>
      </c>
      <c r="I169" s="357" t="s">
        <v>521</v>
      </c>
      <c r="J169" s="353">
        <v>6</v>
      </c>
      <c r="K169" s="320">
        <v>41852</v>
      </c>
      <c r="L169" s="320">
        <v>42216</v>
      </c>
      <c r="M169" s="269">
        <f>(+L169-K169)/7</f>
        <v>52</v>
      </c>
      <c r="N169" s="272">
        <v>2</v>
      </c>
      <c r="O169" s="275">
        <f>IF(N169/J169&gt;1,1,+N169/J169)</f>
        <v>0.33333333333333331</v>
      </c>
      <c r="P169" s="278">
        <f>+M169*O169</f>
        <v>17.333333333333332</v>
      </c>
      <c r="Q169" s="278">
        <f>IF(L169&lt;=$S$11,P169,0)</f>
        <v>0</v>
      </c>
      <c r="R169" s="278">
        <f>IF($S$11&gt;=L169,M169,0)</f>
        <v>0</v>
      </c>
      <c r="S169" s="44"/>
      <c r="T169" s="45"/>
      <c r="U169" s="9"/>
      <c r="V169" s="10"/>
    </row>
    <row r="170" spans="1:22" s="143" customFormat="1" ht="48.75" customHeight="1" x14ac:dyDescent="0.2">
      <c r="A170" s="282"/>
      <c r="B170" s="313"/>
      <c r="C170" s="313"/>
      <c r="D170" s="313"/>
      <c r="E170" s="313"/>
      <c r="F170" s="356"/>
      <c r="G170" s="356"/>
      <c r="H170" s="356"/>
      <c r="I170" s="356"/>
      <c r="J170" s="354"/>
      <c r="K170" s="315"/>
      <c r="L170" s="315"/>
      <c r="M170" s="270"/>
      <c r="N170" s="273"/>
      <c r="O170" s="316"/>
      <c r="P170" s="270"/>
      <c r="Q170" s="270"/>
      <c r="R170" s="270"/>
      <c r="S170" s="160"/>
      <c r="T170" s="46"/>
      <c r="U170" s="9"/>
      <c r="V170" s="10"/>
    </row>
    <row r="171" spans="1:22" s="143" customFormat="1" ht="72.75" customHeight="1" x14ac:dyDescent="0.2">
      <c r="A171" s="282"/>
      <c r="B171" s="313"/>
      <c r="C171" s="313"/>
      <c r="D171" s="313"/>
      <c r="E171" s="313"/>
      <c r="F171" s="323" t="s">
        <v>522</v>
      </c>
      <c r="G171" s="323" t="s">
        <v>523</v>
      </c>
      <c r="H171" s="323" t="s">
        <v>524</v>
      </c>
      <c r="I171" s="323" t="s">
        <v>514</v>
      </c>
      <c r="J171" s="315">
        <v>4</v>
      </c>
      <c r="K171" s="321">
        <v>41852</v>
      </c>
      <c r="L171" s="321">
        <v>42216</v>
      </c>
      <c r="M171" s="342">
        <f>(+L171-K171)/7</f>
        <v>52</v>
      </c>
      <c r="N171" s="343">
        <v>1</v>
      </c>
      <c r="O171" s="344">
        <f>IF(N171/J171&gt;1,1,+N171/J171)</f>
        <v>0.25</v>
      </c>
      <c r="P171" s="346">
        <f>+M171*O171</f>
        <v>13</v>
      </c>
      <c r="Q171" s="346">
        <f>IF(L171&lt;=$S$11,P171,0)</f>
        <v>0</v>
      </c>
      <c r="R171" s="346">
        <f>IF($S$11&gt;=L171,M171,0)</f>
        <v>0</v>
      </c>
      <c r="S171" s="160"/>
      <c r="T171" s="46"/>
      <c r="U171" s="9"/>
      <c r="V171" s="10"/>
    </row>
    <row r="172" spans="1:22" s="143" customFormat="1" ht="232.5" customHeight="1" thickBot="1" x14ac:dyDescent="0.25">
      <c r="A172" s="317"/>
      <c r="B172" s="318"/>
      <c r="C172" s="318"/>
      <c r="D172" s="318"/>
      <c r="E172" s="318"/>
      <c r="F172" s="324"/>
      <c r="G172" s="324"/>
      <c r="H172" s="324"/>
      <c r="I172" s="324"/>
      <c r="J172" s="319"/>
      <c r="K172" s="319"/>
      <c r="L172" s="319"/>
      <c r="M172" s="348"/>
      <c r="N172" s="349"/>
      <c r="O172" s="350"/>
      <c r="P172" s="348"/>
      <c r="Q172" s="348"/>
      <c r="R172" s="348"/>
      <c r="S172" s="155"/>
      <c r="T172" s="158"/>
      <c r="U172" s="9"/>
      <c r="V172" s="10"/>
    </row>
    <row r="173" spans="1:22" s="143" customFormat="1" ht="90" customHeight="1" x14ac:dyDescent="0.2">
      <c r="A173" s="281">
        <v>11</v>
      </c>
      <c r="B173" s="312"/>
      <c r="C173" s="312" t="s">
        <v>525</v>
      </c>
      <c r="D173" s="312" t="s">
        <v>526</v>
      </c>
      <c r="E173" s="312" t="s">
        <v>527</v>
      </c>
      <c r="F173" s="288" t="s">
        <v>528</v>
      </c>
      <c r="G173" s="288" t="s">
        <v>529</v>
      </c>
      <c r="H173" s="288" t="s">
        <v>530</v>
      </c>
      <c r="I173" s="288" t="s">
        <v>531</v>
      </c>
      <c r="J173" s="265">
        <v>2</v>
      </c>
      <c r="K173" s="268">
        <v>41852</v>
      </c>
      <c r="L173" s="268">
        <v>41912</v>
      </c>
      <c r="M173" s="269">
        <f>(+L173-K173)/7</f>
        <v>8.5714285714285712</v>
      </c>
      <c r="N173" s="272">
        <v>2</v>
      </c>
      <c r="O173" s="275">
        <f>IF(N173/J173&gt;1,1,+N173/J173)</f>
        <v>1</v>
      </c>
      <c r="P173" s="278">
        <f>+M173*O173</f>
        <v>8.5714285714285712</v>
      </c>
      <c r="Q173" s="278">
        <f>IF(L173&lt;=$S$11,P173,0)</f>
        <v>8.5714285714285712</v>
      </c>
      <c r="R173" s="278">
        <f>IF($S$11&gt;=L173,M173,0)</f>
        <v>8.5714285714285712</v>
      </c>
      <c r="S173" s="44"/>
      <c r="T173" s="45"/>
      <c r="U173" s="9"/>
      <c r="V173" s="10"/>
    </row>
    <row r="174" spans="1:22" s="143" customFormat="1" ht="261.75" customHeight="1" x14ac:dyDescent="0.2">
      <c r="A174" s="282"/>
      <c r="B174" s="313"/>
      <c r="C174" s="313"/>
      <c r="D174" s="313"/>
      <c r="E174" s="313"/>
      <c r="F174" s="289"/>
      <c r="G174" s="289"/>
      <c r="H174" s="289"/>
      <c r="I174" s="289"/>
      <c r="J174" s="315"/>
      <c r="K174" s="266"/>
      <c r="L174" s="266"/>
      <c r="M174" s="270"/>
      <c r="N174" s="273"/>
      <c r="O174" s="316"/>
      <c r="P174" s="270"/>
      <c r="Q174" s="270"/>
      <c r="R174" s="270"/>
      <c r="S174" s="160"/>
      <c r="T174" s="46"/>
      <c r="U174" s="9"/>
      <c r="V174" s="10"/>
    </row>
    <row r="175" spans="1:22" s="143" customFormat="1" ht="90" customHeight="1" x14ac:dyDescent="0.2">
      <c r="A175" s="282"/>
      <c r="B175" s="313"/>
      <c r="C175" s="313"/>
      <c r="D175" s="313"/>
      <c r="E175" s="313"/>
      <c r="F175" s="289" t="s">
        <v>622</v>
      </c>
      <c r="G175" s="289" t="s">
        <v>532</v>
      </c>
      <c r="H175" s="289" t="s">
        <v>623</v>
      </c>
      <c r="I175" s="289" t="s">
        <v>533</v>
      </c>
      <c r="J175" s="315">
        <v>12</v>
      </c>
      <c r="K175" s="347">
        <v>41852</v>
      </c>
      <c r="L175" s="347">
        <v>42216</v>
      </c>
      <c r="M175" s="342">
        <f>(+L175-K175)/7</f>
        <v>52</v>
      </c>
      <c r="N175" s="343">
        <v>5</v>
      </c>
      <c r="O175" s="344">
        <f>IF(N175/J175&gt;1,1,+N175/J175)</f>
        <v>0.41666666666666669</v>
      </c>
      <c r="P175" s="346">
        <f>+M175*O175</f>
        <v>21.666666666666668</v>
      </c>
      <c r="Q175" s="346">
        <f>IF(L175&lt;=$S$11,P175,0)</f>
        <v>0</v>
      </c>
      <c r="R175" s="346">
        <f>IF($S$11&gt;=L175,M175,0)</f>
        <v>0</v>
      </c>
      <c r="S175" s="160"/>
      <c r="T175" s="46"/>
      <c r="U175" s="9" t="s">
        <v>626</v>
      </c>
      <c r="V175" s="10"/>
    </row>
    <row r="176" spans="1:22" s="143" customFormat="1" ht="284.25" customHeight="1" thickBot="1" x14ac:dyDescent="0.25">
      <c r="A176" s="317"/>
      <c r="B176" s="318"/>
      <c r="C176" s="318"/>
      <c r="D176" s="318"/>
      <c r="E176" s="318"/>
      <c r="F176" s="351"/>
      <c r="G176" s="351"/>
      <c r="H176" s="351"/>
      <c r="I176" s="351"/>
      <c r="J176" s="319"/>
      <c r="K176" s="352"/>
      <c r="L176" s="352"/>
      <c r="M176" s="348"/>
      <c r="N176" s="349"/>
      <c r="O176" s="350"/>
      <c r="P176" s="348"/>
      <c r="Q176" s="348"/>
      <c r="R176" s="348"/>
      <c r="S176" s="155"/>
      <c r="T176" s="158"/>
      <c r="U176" s="9"/>
      <c r="V176" s="10"/>
    </row>
    <row r="177" spans="1:22" s="143" customFormat="1" ht="108" customHeight="1" x14ac:dyDescent="0.2">
      <c r="A177" s="281">
        <v>12</v>
      </c>
      <c r="B177" s="312"/>
      <c r="C177" s="312" t="s">
        <v>534</v>
      </c>
      <c r="D177" s="312" t="s">
        <v>535</v>
      </c>
      <c r="E177" s="312" t="s">
        <v>536</v>
      </c>
      <c r="F177" s="288" t="s">
        <v>537</v>
      </c>
      <c r="G177" s="288" t="s">
        <v>538</v>
      </c>
      <c r="H177" s="288" t="s">
        <v>539</v>
      </c>
      <c r="I177" s="288" t="s">
        <v>540</v>
      </c>
      <c r="J177" s="265">
        <v>1</v>
      </c>
      <c r="K177" s="268">
        <v>41852</v>
      </c>
      <c r="L177" s="268">
        <v>42216</v>
      </c>
      <c r="M177" s="269">
        <f>(+L177-K177)/7</f>
        <v>52</v>
      </c>
      <c r="N177" s="272"/>
      <c r="O177" s="275">
        <f>IF(N177/J177&gt;1,1,+N177/J177)</f>
        <v>0</v>
      </c>
      <c r="P177" s="278">
        <f>+M177*O177</f>
        <v>0</v>
      </c>
      <c r="Q177" s="278">
        <f>IF(L177&lt;=$S$11,P177,0)</f>
        <v>0</v>
      </c>
      <c r="R177" s="278">
        <f>IF($S$11&gt;=L177,M177,0)</f>
        <v>0</v>
      </c>
      <c r="S177" s="174"/>
      <c r="T177" s="175"/>
      <c r="U177" s="9"/>
      <c r="V177" s="10"/>
    </row>
    <row r="178" spans="1:22" s="143" customFormat="1" ht="91.5" customHeight="1" x14ac:dyDescent="0.2">
      <c r="A178" s="282"/>
      <c r="B178" s="313"/>
      <c r="C178" s="313"/>
      <c r="D178" s="313"/>
      <c r="E178" s="313"/>
      <c r="F178" s="289"/>
      <c r="G178" s="289"/>
      <c r="H178" s="289"/>
      <c r="I178" s="289"/>
      <c r="J178" s="315"/>
      <c r="K178" s="347"/>
      <c r="L178" s="347"/>
      <c r="M178" s="270"/>
      <c r="N178" s="273"/>
      <c r="O178" s="316"/>
      <c r="P178" s="270"/>
      <c r="Q178" s="270"/>
      <c r="R178" s="270"/>
      <c r="S178" s="176"/>
      <c r="T178" s="177"/>
      <c r="U178" s="9"/>
      <c r="V178" s="10"/>
    </row>
    <row r="179" spans="1:22" s="143" customFormat="1" ht="123.75" customHeight="1" x14ac:dyDescent="0.2">
      <c r="A179" s="282"/>
      <c r="B179" s="313"/>
      <c r="C179" s="313"/>
      <c r="D179" s="313"/>
      <c r="E179" s="313"/>
      <c r="F179" s="289" t="s">
        <v>541</v>
      </c>
      <c r="G179" s="289"/>
      <c r="H179" s="289" t="s">
        <v>541</v>
      </c>
      <c r="I179" s="289" t="s">
        <v>542</v>
      </c>
      <c r="J179" s="315">
        <v>2</v>
      </c>
      <c r="K179" s="347">
        <v>41852</v>
      </c>
      <c r="L179" s="347">
        <v>42216</v>
      </c>
      <c r="M179" s="342">
        <f>(+L179-K179)/7</f>
        <v>52</v>
      </c>
      <c r="N179" s="343"/>
      <c r="O179" s="344">
        <f>IF(N179/J179&gt;1,1,+N179/J179)</f>
        <v>0</v>
      </c>
      <c r="P179" s="346">
        <f>+M179*O179</f>
        <v>0</v>
      </c>
      <c r="Q179" s="346">
        <f>IF(L179&lt;=$S$11,P179,0)</f>
        <v>0</v>
      </c>
      <c r="R179" s="346">
        <f>IF($S$11&gt;=L179,M179,0)</f>
        <v>0</v>
      </c>
      <c r="S179" s="176"/>
      <c r="T179" s="177"/>
      <c r="U179" s="9"/>
      <c r="V179" s="10"/>
    </row>
    <row r="180" spans="1:22" s="143" customFormat="1" ht="69" customHeight="1" thickBot="1" x14ac:dyDescent="0.25">
      <c r="A180" s="283"/>
      <c r="B180" s="314"/>
      <c r="C180" s="314"/>
      <c r="D180" s="314"/>
      <c r="E180" s="314"/>
      <c r="F180" s="290"/>
      <c r="G180" s="290"/>
      <c r="H180" s="290"/>
      <c r="I180" s="290"/>
      <c r="J180" s="334"/>
      <c r="K180" s="267"/>
      <c r="L180" s="267"/>
      <c r="M180" s="271"/>
      <c r="N180" s="274"/>
      <c r="O180" s="345"/>
      <c r="P180" s="271"/>
      <c r="Q180" s="271"/>
      <c r="R180" s="271"/>
      <c r="S180" s="173"/>
      <c r="T180" s="48"/>
      <c r="U180" s="9"/>
      <c r="V180" s="10"/>
    </row>
    <row r="181" spans="1:22" s="143" customFormat="1" ht="90" customHeight="1" x14ac:dyDescent="0.2">
      <c r="A181" s="281">
        <v>13</v>
      </c>
      <c r="B181" s="284"/>
      <c r="C181" s="284" t="s">
        <v>543</v>
      </c>
      <c r="D181" s="284" t="s">
        <v>544</v>
      </c>
      <c r="E181" s="284" t="s">
        <v>545</v>
      </c>
      <c r="F181" s="503" t="s">
        <v>628</v>
      </c>
      <c r="G181" s="503" t="s">
        <v>629</v>
      </c>
      <c r="H181" s="341" t="s">
        <v>630</v>
      </c>
      <c r="I181" s="503" t="s">
        <v>631</v>
      </c>
      <c r="J181" s="297">
        <v>1</v>
      </c>
      <c r="K181" s="339">
        <v>41852</v>
      </c>
      <c r="L181" s="339">
        <v>41943</v>
      </c>
      <c r="M181" s="301">
        <f t="shared" ref="M181" si="41">(+L181-K181)/7</f>
        <v>13</v>
      </c>
      <c r="N181" s="304">
        <v>1</v>
      </c>
      <c r="O181" s="307">
        <f>IF(N181/J181&gt;1,1,+N181/J181)</f>
        <v>1</v>
      </c>
      <c r="P181" s="291">
        <f>+M181*O181</f>
        <v>13</v>
      </c>
      <c r="Q181" s="291">
        <f t="shared" ref="Q181:Q184" si="42">IF(L181&lt;=$S$11,P181,0)</f>
        <v>13</v>
      </c>
      <c r="R181" s="291">
        <f t="shared" ref="R181:R184" si="43">IF($S$11&gt;=L181,M181,0)</f>
        <v>13</v>
      </c>
      <c r="S181" s="156"/>
      <c r="T181" s="157"/>
      <c r="U181" s="9" t="s">
        <v>627</v>
      </c>
      <c r="V181" s="10"/>
    </row>
    <row r="182" spans="1:22" s="143" customFormat="1" ht="72.75" customHeight="1" x14ac:dyDescent="0.2">
      <c r="A182" s="282"/>
      <c r="B182" s="285"/>
      <c r="C182" s="285"/>
      <c r="D182" s="285"/>
      <c r="E182" s="285"/>
      <c r="F182" s="323"/>
      <c r="G182" s="323"/>
      <c r="H182" s="323"/>
      <c r="I182" s="323"/>
      <c r="J182" s="310"/>
      <c r="K182" s="340"/>
      <c r="L182" s="340"/>
      <c r="M182" s="302"/>
      <c r="N182" s="305"/>
      <c r="O182" s="308"/>
      <c r="P182" s="292"/>
      <c r="Q182" s="292">
        <f t="shared" si="42"/>
        <v>0</v>
      </c>
      <c r="R182" s="292">
        <f t="shared" si="43"/>
        <v>0</v>
      </c>
      <c r="S182" s="155"/>
      <c r="T182" s="158"/>
      <c r="U182" s="9"/>
      <c r="V182" s="10"/>
    </row>
    <row r="183" spans="1:22" s="143" customFormat="1" ht="27" customHeight="1" x14ac:dyDescent="0.2">
      <c r="A183" s="282"/>
      <c r="B183" s="285"/>
      <c r="C183" s="285"/>
      <c r="D183" s="285"/>
      <c r="E183" s="285"/>
      <c r="F183" s="323"/>
      <c r="G183" s="323"/>
      <c r="H183" s="323"/>
      <c r="I183" s="323"/>
      <c r="J183" s="310"/>
      <c r="K183" s="310">
        <v>41852</v>
      </c>
      <c r="L183" s="310"/>
      <c r="M183" s="302"/>
      <c r="N183" s="305"/>
      <c r="O183" s="308"/>
      <c r="P183" s="292"/>
      <c r="Q183" s="292">
        <f t="shared" si="42"/>
        <v>0</v>
      </c>
      <c r="R183" s="292">
        <f t="shared" si="43"/>
        <v>0</v>
      </c>
      <c r="S183" s="155"/>
      <c r="T183" s="158"/>
      <c r="U183" s="9"/>
      <c r="V183" s="10"/>
    </row>
    <row r="184" spans="1:22" s="143" customFormat="1" ht="176.25" customHeight="1" thickBot="1" x14ac:dyDescent="0.25">
      <c r="A184" s="283"/>
      <c r="B184" s="286"/>
      <c r="C184" s="286"/>
      <c r="D184" s="286"/>
      <c r="E184" s="286"/>
      <c r="F184" s="335"/>
      <c r="G184" s="335"/>
      <c r="H184" s="335"/>
      <c r="I184" s="335"/>
      <c r="J184" s="311"/>
      <c r="K184" s="311"/>
      <c r="L184" s="311"/>
      <c r="M184" s="303"/>
      <c r="N184" s="306"/>
      <c r="O184" s="309"/>
      <c r="P184" s="293"/>
      <c r="Q184" s="293">
        <f t="shared" si="42"/>
        <v>0</v>
      </c>
      <c r="R184" s="293">
        <f t="shared" si="43"/>
        <v>0</v>
      </c>
      <c r="S184" s="161"/>
      <c r="T184" s="48"/>
      <c r="U184" s="9"/>
      <c r="V184" s="10"/>
    </row>
    <row r="185" spans="1:22" s="143" customFormat="1" ht="90" customHeight="1" x14ac:dyDescent="0.2">
      <c r="A185" s="281">
        <v>14</v>
      </c>
      <c r="B185" s="284"/>
      <c r="C185" s="284" t="s">
        <v>546</v>
      </c>
      <c r="D185" s="284" t="s">
        <v>547</v>
      </c>
      <c r="E185" s="284" t="s">
        <v>548</v>
      </c>
      <c r="F185" s="287" t="s">
        <v>549</v>
      </c>
      <c r="G185" s="336" t="s">
        <v>550</v>
      </c>
      <c r="H185" s="287" t="s">
        <v>551</v>
      </c>
      <c r="I185" s="287" t="s">
        <v>552</v>
      </c>
      <c r="J185" s="265">
        <v>1</v>
      </c>
      <c r="K185" s="320">
        <v>41852</v>
      </c>
      <c r="L185" s="320">
        <v>42093</v>
      </c>
      <c r="M185" s="301">
        <f t="shared" ref="M185" si="44">(+L185-K185)/7</f>
        <v>34.428571428571431</v>
      </c>
      <c r="N185" s="304"/>
      <c r="O185" s="307">
        <f>IF(N185/J185&gt;1,1,+N185/J185)</f>
        <v>0</v>
      </c>
      <c r="P185" s="291">
        <f>+M185*O185</f>
        <v>0</v>
      </c>
      <c r="Q185" s="291">
        <f t="shared" ref="Q185:Q188" si="45">IF(L185&lt;=$S$11,P185,0)</f>
        <v>0</v>
      </c>
      <c r="R185" s="291">
        <f t="shared" ref="R185:R188" si="46">IF($S$11&gt;=L185,M185,0)</f>
        <v>0</v>
      </c>
      <c r="S185" s="156"/>
      <c r="T185" s="157"/>
      <c r="U185" s="9"/>
      <c r="V185" s="10"/>
    </row>
    <row r="186" spans="1:22" s="143" customFormat="1" ht="90" customHeight="1" x14ac:dyDescent="0.2">
      <c r="A186" s="282"/>
      <c r="B186" s="285"/>
      <c r="C186" s="285"/>
      <c r="D186" s="285"/>
      <c r="E186" s="285"/>
      <c r="F186" s="323"/>
      <c r="G186" s="337"/>
      <c r="H186" s="323"/>
      <c r="I186" s="323"/>
      <c r="J186" s="315"/>
      <c r="K186" s="315"/>
      <c r="L186" s="315"/>
      <c r="M186" s="302"/>
      <c r="N186" s="305"/>
      <c r="O186" s="308"/>
      <c r="P186" s="292"/>
      <c r="Q186" s="292">
        <f t="shared" si="45"/>
        <v>0</v>
      </c>
      <c r="R186" s="292">
        <f t="shared" si="46"/>
        <v>0</v>
      </c>
      <c r="S186" s="155"/>
      <c r="T186" s="158"/>
      <c r="U186" s="9"/>
      <c r="V186" s="10"/>
    </row>
    <row r="187" spans="1:22" s="143" customFormat="1" ht="35.25" customHeight="1" x14ac:dyDescent="0.2">
      <c r="A187" s="282"/>
      <c r="B187" s="285"/>
      <c r="C187" s="285"/>
      <c r="D187" s="285"/>
      <c r="E187" s="285"/>
      <c r="F187" s="323"/>
      <c r="G187" s="337"/>
      <c r="H187" s="323"/>
      <c r="I187" s="323"/>
      <c r="J187" s="315"/>
      <c r="K187" s="315"/>
      <c r="L187" s="315"/>
      <c r="M187" s="302"/>
      <c r="N187" s="305"/>
      <c r="O187" s="308"/>
      <c r="P187" s="292"/>
      <c r="Q187" s="292">
        <f t="shared" si="45"/>
        <v>0</v>
      </c>
      <c r="R187" s="292">
        <f t="shared" si="46"/>
        <v>0</v>
      </c>
      <c r="S187" s="155"/>
      <c r="T187" s="158"/>
      <c r="U187" s="9"/>
      <c r="V187" s="10"/>
    </row>
    <row r="188" spans="1:22" s="143" customFormat="1" ht="32.25" customHeight="1" thickBot="1" x14ac:dyDescent="0.25">
      <c r="A188" s="283"/>
      <c r="B188" s="286"/>
      <c r="C188" s="286"/>
      <c r="D188" s="286"/>
      <c r="E188" s="286"/>
      <c r="F188" s="335"/>
      <c r="G188" s="338"/>
      <c r="H188" s="335"/>
      <c r="I188" s="335"/>
      <c r="J188" s="334"/>
      <c r="K188" s="334"/>
      <c r="L188" s="334"/>
      <c r="M188" s="303"/>
      <c r="N188" s="306"/>
      <c r="O188" s="309"/>
      <c r="P188" s="293"/>
      <c r="Q188" s="293">
        <f t="shared" si="45"/>
        <v>0</v>
      </c>
      <c r="R188" s="293">
        <f t="shared" si="46"/>
        <v>0</v>
      </c>
      <c r="S188" s="161"/>
      <c r="T188" s="48"/>
      <c r="U188" s="9"/>
      <c r="V188" s="10"/>
    </row>
    <row r="189" spans="1:22" s="143" customFormat="1" ht="90" customHeight="1" x14ac:dyDescent="0.2">
      <c r="A189" s="331">
        <v>15</v>
      </c>
      <c r="B189" s="332"/>
      <c r="C189" s="332" t="s">
        <v>553</v>
      </c>
      <c r="D189" s="332"/>
      <c r="E189" s="332" t="s">
        <v>554</v>
      </c>
      <c r="F189" s="333" t="s">
        <v>555</v>
      </c>
      <c r="G189" s="333" t="s">
        <v>556</v>
      </c>
      <c r="H189" s="333" t="s">
        <v>557</v>
      </c>
      <c r="I189" s="333" t="s">
        <v>558</v>
      </c>
      <c r="J189" s="325">
        <v>1</v>
      </c>
      <c r="K189" s="326">
        <v>41852</v>
      </c>
      <c r="L189" s="326">
        <v>41943</v>
      </c>
      <c r="M189" s="327">
        <f t="shared" ref="M189" si="47">(+L189-K189)/7</f>
        <v>13</v>
      </c>
      <c r="N189" s="328">
        <v>1</v>
      </c>
      <c r="O189" s="329">
        <f>IF(N189/J189&gt;1,1,+N189/J189)</f>
        <v>1</v>
      </c>
      <c r="P189" s="330">
        <f>+M189*O189</f>
        <v>13</v>
      </c>
      <c r="Q189" s="330">
        <f t="shared" ref="Q189:Q192" si="48">IF(L189&lt;=$S$11,P189,0)</f>
        <v>13</v>
      </c>
      <c r="R189" s="330">
        <f t="shared" ref="R189:R192" si="49">IF($S$11&gt;=L189,M189,0)</f>
        <v>13</v>
      </c>
      <c r="S189" s="153"/>
      <c r="T189" s="42"/>
      <c r="U189" s="9"/>
      <c r="V189" s="10"/>
    </row>
    <row r="190" spans="1:22" s="143" customFormat="1" ht="33.75" customHeight="1" x14ac:dyDescent="0.2">
      <c r="A190" s="282"/>
      <c r="B190" s="285"/>
      <c r="C190" s="285"/>
      <c r="D190" s="285"/>
      <c r="E190" s="285"/>
      <c r="F190" s="323"/>
      <c r="G190" s="323"/>
      <c r="H190" s="323"/>
      <c r="I190" s="323"/>
      <c r="J190" s="315"/>
      <c r="K190" s="321"/>
      <c r="L190" s="321"/>
      <c r="M190" s="302"/>
      <c r="N190" s="305"/>
      <c r="O190" s="308"/>
      <c r="P190" s="292"/>
      <c r="Q190" s="292">
        <f t="shared" si="48"/>
        <v>0</v>
      </c>
      <c r="R190" s="292">
        <f t="shared" si="49"/>
        <v>0</v>
      </c>
      <c r="S190" s="144"/>
      <c r="T190" s="147"/>
      <c r="U190" s="9"/>
      <c r="V190" s="10"/>
    </row>
    <row r="191" spans="1:22" s="143" customFormat="1" ht="11.25" customHeight="1" x14ac:dyDescent="0.2">
      <c r="A191" s="282"/>
      <c r="B191" s="285"/>
      <c r="C191" s="285"/>
      <c r="D191" s="285"/>
      <c r="E191" s="285"/>
      <c r="F191" s="323"/>
      <c r="G191" s="323"/>
      <c r="H191" s="323"/>
      <c r="I191" s="323"/>
      <c r="J191" s="315"/>
      <c r="K191" s="315"/>
      <c r="L191" s="315"/>
      <c r="M191" s="302"/>
      <c r="N191" s="305"/>
      <c r="O191" s="308"/>
      <c r="P191" s="292"/>
      <c r="Q191" s="292">
        <f t="shared" si="48"/>
        <v>0</v>
      </c>
      <c r="R191" s="292">
        <f t="shared" si="49"/>
        <v>0</v>
      </c>
      <c r="S191" s="144"/>
      <c r="T191" s="147"/>
      <c r="U191" s="9"/>
      <c r="V191" s="10"/>
    </row>
    <row r="192" spans="1:22" s="143" customFormat="1" ht="15" customHeight="1" thickBot="1" x14ac:dyDescent="0.25">
      <c r="A192" s="317"/>
      <c r="B192" s="285"/>
      <c r="C192" s="285"/>
      <c r="D192" s="285"/>
      <c r="E192" s="285"/>
      <c r="F192" s="324"/>
      <c r="G192" s="324"/>
      <c r="H192" s="324"/>
      <c r="I192" s="324"/>
      <c r="J192" s="319"/>
      <c r="K192" s="319"/>
      <c r="L192" s="319"/>
      <c r="M192" s="302"/>
      <c r="N192" s="305"/>
      <c r="O192" s="308"/>
      <c r="P192" s="292"/>
      <c r="Q192" s="292">
        <f t="shared" si="48"/>
        <v>0</v>
      </c>
      <c r="R192" s="292">
        <f t="shared" si="49"/>
        <v>0</v>
      </c>
      <c r="S192" s="144"/>
      <c r="T192" s="147"/>
      <c r="U192" s="9"/>
      <c r="V192" s="10"/>
    </row>
    <row r="193" spans="1:22" s="143" customFormat="1" ht="90" customHeight="1" x14ac:dyDescent="0.2">
      <c r="A193" s="281">
        <v>16</v>
      </c>
      <c r="B193" s="284"/>
      <c r="C193" s="284" t="s">
        <v>559</v>
      </c>
      <c r="D193" s="284"/>
      <c r="E193" s="284" t="s">
        <v>560</v>
      </c>
      <c r="F193" s="287" t="s">
        <v>561</v>
      </c>
      <c r="G193" s="287" t="s">
        <v>562</v>
      </c>
      <c r="H193" s="287" t="s">
        <v>563</v>
      </c>
      <c r="I193" s="287" t="s">
        <v>564</v>
      </c>
      <c r="J193" s="265">
        <v>2</v>
      </c>
      <c r="K193" s="320">
        <v>41852</v>
      </c>
      <c r="L193" s="320">
        <v>42216</v>
      </c>
      <c r="M193" s="301">
        <f t="shared" ref="M193" si="50">(+L193-K193)/7</f>
        <v>52</v>
      </c>
      <c r="N193" s="304"/>
      <c r="O193" s="307">
        <f>IF(N193/J193&gt;1,1,+N193/J193)</f>
        <v>0</v>
      </c>
      <c r="P193" s="291">
        <f>+M193*O193</f>
        <v>0</v>
      </c>
      <c r="Q193" s="291">
        <f t="shared" ref="Q193:Q196" si="51">IF(L193&lt;=$S$11,P193,0)</f>
        <v>0</v>
      </c>
      <c r="R193" s="291">
        <f t="shared" ref="R193:R196" si="52">IF($S$11&gt;=L193,M193,0)</f>
        <v>0</v>
      </c>
      <c r="S193" s="145"/>
      <c r="T193" s="146"/>
      <c r="U193" s="9"/>
      <c r="V193" s="10"/>
    </row>
    <row r="194" spans="1:22" s="143" customFormat="1" ht="87" customHeight="1" x14ac:dyDescent="0.2">
      <c r="A194" s="282"/>
      <c r="B194" s="285"/>
      <c r="C194" s="285"/>
      <c r="D194" s="285"/>
      <c r="E194" s="285"/>
      <c r="F194" s="323"/>
      <c r="G194" s="323"/>
      <c r="H194" s="323"/>
      <c r="I194" s="323"/>
      <c r="J194" s="315"/>
      <c r="K194" s="321"/>
      <c r="L194" s="321"/>
      <c r="M194" s="302"/>
      <c r="N194" s="305"/>
      <c r="O194" s="308"/>
      <c r="P194" s="292"/>
      <c r="Q194" s="292">
        <f t="shared" si="51"/>
        <v>0</v>
      </c>
      <c r="R194" s="292">
        <f t="shared" si="52"/>
        <v>0</v>
      </c>
      <c r="S194" s="144"/>
      <c r="T194" s="147"/>
      <c r="U194" s="9"/>
      <c r="V194" s="10"/>
    </row>
    <row r="195" spans="1:22" s="143" customFormat="1" ht="143.25" customHeight="1" thickBot="1" x14ac:dyDescent="0.25">
      <c r="A195" s="282"/>
      <c r="B195" s="285"/>
      <c r="C195" s="285"/>
      <c r="D195" s="285"/>
      <c r="E195" s="285"/>
      <c r="F195" s="323"/>
      <c r="G195" s="323"/>
      <c r="H195" s="323"/>
      <c r="I195" s="323"/>
      <c r="J195" s="315"/>
      <c r="K195" s="321"/>
      <c r="L195" s="321"/>
      <c r="M195" s="302"/>
      <c r="N195" s="305"/>
      <c r="O195" s="308"/>
      <c r="P195" s="292"/>
      <c r="Q195" s="292">
        <f t="shared" si="51"/>
        <v>0</v>
      </c>
      <c r="R195" s="292">
        <f t="shared" si="52"/>
        <v>0</v>
      </c>
      <c r="S195" s="144"/>
      <c r="T195" s="147"/>
      <c r="U195" s="9"/>
      <c r="V195" s="10"/>
    </row>
    <row r="196" spans="1:22" s="143" customFormat="1" ht="15" hidden="1" customHeight="1" thickBot="1" x14ac:dyDescent="0.25">
      <c r="A196" s="317"/>
      <c r="B196" s="285"/>
      <c r="C196" s="285"/>
      <c r="D196" s="285"/>
      <c r="E196" s="285"/>
      <c r="F196" s="324"/>
      <c r="G196" s="324"/>
      <c r="H196" s="324"/>
      <c r="I196" s="324"/>
      <c r="J196" s="319"/>
      <c r="K196" s="322"/>
      <c r="L196" s="322"/>
      <c r="M196" s="302"/>
      <c r="N196" s="305"/>
      <c r="O196" s="308"/>
      <c r="P196" s="292"/>
      <c r="Q196" s="292">
        <f t="shared" si="51"/>
        <v>0</v>
      </c>
      <c r="R196" s="292">
        <f t="shared" si="52"/>
        <v>0</v>
      </c>
      <c r="S196" s="155"/>
      <c r="T196" s="158"/>
      <c r="U196" s="9"/>
      <c r="V196" s="10"/>
    </row>
    <row r="197" spans="1:22" s="132" customFormat="1" ht="90" customHeight="1" x14ac:dyDescent="0.2">
      <c r="A197" s="281">
        <v>17</v>
      </c>
      <c r="B197" s="312"/>
      <c r="C197" s="312" t="s">
        <v>565</v>
      </c>
      <c r="D197" s="312" t="s">
        <v>566</v>
      </c>
      <c r="E197" s="312" t="s">
        <v>567</v>
      </c>
      <c r="F197" s="288" t="s">
        <v>378</v>
      </c>
      <c r="G197" s="288" t="s">
        <v>379</v>
      </c>
      <c r="H197" s="288" t="s">
        <v>380</v>
      </c>
      <c r="I197" s="288" t="s">
        <v>381</v>
      </c>
      <c r="J197" s="265">
        <v>1</v>
      </c>
      <c r="K197" s="268">
        <v>41852</v>
      </c>
      <c r="L197" s="268">
        <v>41943</v>
      </c>
      <c r="M197" s="269">
        <f>(+L197-K197)/7</f>
        <v>13</v>
      </c>
      <c r="N197" s="272">
        <v>1</v>
      </c>
      <c r="O197" s="275">
        <f>IF(N197/J197&gt;1,1,+N197/J197)</f>
        <v>1</v>
      </c>
      <c r="P197" s="278">
        <f>+M197*O197</f>
        <v>13</v>
      </c>
      <c r="Q197" s="278">
        <f>IF(L197&lt;=$S$11,P197,0)</f>
        <v>13</v>
      </c>
      <c r="R197" s="278">
        <f>IF($S$11&gt;=L197,M197,0)</f>
        <v>13</v>
      </c>
      <c r="S197" s="44"/>
      <c r="T197" s="45"/>
      <c r="U197" s="9"/>
      <c r="V197" s="10"/>
    </row>
    <row r="198" spans="1:22" s="143" customFormat="1" ht="43.5" customHeight="1" x14ac:dyDescent="0.2">
      <c r="A198" s="282"/>
      <c r="B198" s="313"/>
      <c r="C198" s="313"/>
      <c r="D198" s="313"/>
      <c r="E198" s="313"/>
      <c r="F198" s="289"/>
      <c r="G198" s="289"/>
      <c r="H198" s="289"/>
      <c r="I198" s="289"/>
      <c r="J198" s="315"/>
      <c r="K198" s="266"/>
      <c r="L198" s="266"/>
      <c r="M198" s="270"/>
      <c r="N198" s="273"/>
      <c r="O198" s="316"/>
      <c r="P198" s="270"/>
      <c r="Q198" s="270"/>
      <c r="R198" s="270"/>
      <c r="S198" s="160"/>
      <c r="T198" s="46"/>
      <c r="U198" s="9"/>
      <c r="V198" s="10"/>
    </row>
    <row r="199" spans="1:22" s="143" customFormat="1" ht="117.75" customHeight="1" x14ac:dyDescent="0.2">
      <c r="A199" s="282"/>
      <c r="B199" s="313"/>
      <c r="C199" s="313"/>
      <c r="D199" s="313"/>
      <c r="E199" s="313"/>
      <c r="F199" s="189" t="s">
        <v>389</v>
      </c>
      <c r="G199" s="189" t="s">
        <v>387</v>
      </c>
      <c r="H199" s="189" t="s">
        <v>390</v>
      </c>
      <c r="I199" s="189" t="s">
        <v>391</v>
      </c>
      <c r="J199" s="183">
        <v>12</v>
      </c>
      <c r="K199" s="188">
        <v>41852</v>
      </c>
      <c r="L199" s="197">
        <v>42216</v>
      </c>
      <c r="M199" s="202">
        <f t="shared" ref="M199:M200" si="53">(+L199-K199)/7</f>
        <v>52</v>
      </c>
      <c r="N199" s="187">
        <v>5</v>
      </c>
      <c r="O199" s="208">
        <f t="shared" ref="O199:O200" si="54">IF(N199/J199&gt;1,1,+N199/J199)</f>
        <v>0.41666666666666669</v>
      </c>
      <c r="P199" s="209">
        <f t="shared" ref="P199:P200" si="55">+M199*O199</f>
        <v>21.666666666666668</v>
      </c>
      <c r="Q199" s="209">
        <f t="shared" ref="Q199:Q200" si="56">IF(L199&lt;=$S$11,P199,0)</f>
        <v>0</v>
      </c>
      <c r="R199" s="209">
        <f t="shared" ref="R199:R200" si="57">IF($S$11&gt;=L199,M199,0)</f>
        <v>0</v>
      </c>
      <c r="S199" s="160"/>
      <c r="T199" s="46"/>
      <c r="U199" s="9"/>
      <c r="V199" s="10"/>
    </row>
    <row r="200" spans="1:22" s="143" customFormat="1" ht="108.75" customHeight="1" thickBot="1" x14ac:dyDescent="0.25">
      <c r="A200" s="317"/>
      <c r="B200" s="318"/>
      <c r="C200" s="318"/>
      <c r="D200" s="318"/>
      <c r="E200" s="318"/>
      <c r="F200" s="190" t="s">
        <v>568</v>
      </c>
      <c r="G200" s="190" t="s">
        <v>569</v>
      </c>
      <c r="H200" s="190" t="s">
        <v>570</v>
      </c>
      <c r="I200" s="190" t="s">
        <v>571</v>
      </c>
      <c r="J200" s="184">
        <v>1</v>
      </c>
      <c r="K200" s="194">
        <v>41852</v>
      </c>
      <c r="L200" s="194">
        <v>42004</v>
      </c>
      <c r="M200" s="203">
        <f t="shared" si="53"/>
        <v>21.714285714285715</v>
      </c>
      <c r="N200" s="195">
        <v>1</v>
      </c>
      <c r="O200" s="210">
        <f t="shared" si="54"/>
        <v>1</v>
      </c>
      <c r="P200" s="211">
        <f t="shared" si="55"/>
        <v>21.714285714285715</v>
      </c>
      <c r="Q200" s="211">
        <f t="shared" si="56"/>
        <v>21.714285714285715</v>
      </c>
      <c r="R200" s="211">
        <f t="shared" si="57"/>
        <v>21.714285714285715</v>
      </c>
      <c r="S200" s="155"/>
      <c r="T200" s="158"/>
      <c r="U200" s="9"/>
      <c r="V200" s="10"/>
    </row>
    <row r="201" spans="1:22" s="143" customFormat="1" ht="402" customHeight="1" x14ac:dyDescent="0.2">
      <c r="A201" s="281">
        <v>18</v>
      </c>
      <c r="B201" s="312"/>
      <c r="C201" s="312" t="s">
        <v>572</v>
      </c>
      <c r="D201" s="312" t="s">
        <v>573</v>
      </c>
      <c r="E201" s="312" t="s">
        <v>574</v>
      </c>
      <c r="F201" s="181" t="s">
        <v>575</v>
      </c>
      <c r="G201" s="181" t="s">
        <v>576</v>
      </c>
      <c r="H201" s="181" t="s">
        <v>577</v>
      </c>
      <c r="I201" s="181" t="s">
        <v>578</v>
      </c>
      <c r="J201" s="178">
        <v>2</v>
      </c>
      <c r="K201" s="179">
        <v>41852</v>
      </c>
      <c r="L201" s="179">
        <v>41912</v>
      </c>
      <c r="M201" s="204">
        <f t="shared" ref="M201:M205" si="58">(+L201-K201)/7</f>
        <v>8.5714285714285712</v>
      </c>
      <c r="N201" s="180">
        <v>2</v>
      </c>
      <c r="O201" s="214">
        <f t="shared" ref="O201:O204" si="59">IF(N201/J201&gt;1,1,+N201/J201)</f>
        <v>1</v>
      </c>
      <c r="P201" s="215">
        <f t="shared" ref="P201:P204" si="60">+M201*O201</f>
        <v>8.5714285714285712</v>
      </c>
      <c r="Q201" s="215">
        <f t="shared" ref="Q201:Q208" si="61">IF(L201&lt;=$S$11,P201,0)</f>
        <v>8.5714285714285712</v>
      </c>
      <c r="R201" s="215">
        <f t="shared" ref="R201:R208" si="62">IF($S$11&gt;=L201,M201,0)</f>
        <v>8.5714285714285712</v>
      </c>
      <c r="S201" s="44"/>
      <c r="T201" s="45"/>
      <c r="U201" s="9"/>
      <c r="V201" s="10"/>
    </row>
    <row r="202" spans="1:22" s="143" customFormat="1" ht="363" customHeight="1" x14ac:dyDescent="0.2">
      <c r="A202" s="282"/>
      <c r="B202" s="313"/>
      <c r="C202" s="313"/>
      <c r="D202" s="313"/>
      <c r="E202" s="313"/>
      <c r="F202" s="192" t="s">
        <v>625</v>
      </c>
      <c r="G202" s="193" t="s">
        <v>532</v>
      </c>
      <c r="H202" s="192" t="s">
        <v>624</v>
      </c>
      <c r="I202" s="193" t="s">
        <v>533</v>
      </c>
      <c r="J202" s="183">
        <v>12</v>
      </c>
      <c r="K202" s="188">
        <v>41852</v>
      </c>
      <c r="L202" s="188">
        <v>42216</v>
      </c>
      <c r="M202" s="202">
        <f t="shared" si="58"/>
        <v>52</v>
      </c>
      <c r="N202" s="187">
        <v>5</v>
      </c>
      <c r="O202" s="208">
        <f t="shared" si="59"/>
        <v>0.41666666666666669</v>
      </c>
      <c r="P202" s="209">
        <f t="shared" si="60"/>
        <v>21.666666666666668</v>
      </c>
      <c r="Q202" s="209">
        <f t="shared" si="61"/>
        <v>0</v>
      </c>
      <c r="R202" s="209">
        <f t="shared" si="62"/>
        <v>0</v>
      </c>
      <c r="S202" s="160"/>
      <c r="T202" s="46"/>
      <c r="U202" s="218" t="s">
        <v>626</v>
      </c>
      <c r="V202" s="10"/>
    </row>
    <row r="203" spans="1:22" s="143" customFormat="1" ht="141.75" customHeight="1" x14ac:dyDescent="0.2">
      <c r="A203" s="282"/>
      <c r="B203" s="313"/>
      <c r="C203" s="313"/>
      <c r="D203" s="313"/>
      <c r="E203" s="313"/>
      <c r="F203" s="192" t="s">
        <v>579</v>
      </c>
      <c r="G203" s="193" t="s">
        <v>580</v>
      </c>
      <c r="H203" s="193" t="s">
        <v>581</v>
      </c>
      <c r="I203" s="193" t="s">
        <v>582</v>
      </c>
      <c r="J203" s="183">
        <v>1</v>
      </c>
      <c r="K203" s="188">
        <v>41852</v>
      </c>
      <c r="L203" s="188">
        <v>42004</v>
      </c>
      <c r="M203" s="202">
        <f t="shared" si="58"/>
        <v>21.714285714285715</v>
      </c>
      <c r="N203" s="187">
        <v>1</v>
      </c>
      <c r="O203" s="208">
        <f t="shared" si="59"/>
        <v>1</v>
      </c>
      <c r="P203" s="209">
        <f t="shared" si="60"/>
        <v>21.714285714285715</v>
      </c>
      <c r="Q203" s="209">
        <f t="shared" si="61"/>
        <v>21.714285714285715</v>
      </c>
      <c r="R203" s="209">
        <f t="shared" si="62"/>
        <v>21.714285714285715</v>
      </c>
      <c r="S203" s="160"/>
      <c r="T203" s="46"/>
      <c r="U203" s="9"/>
      <c r="V203" s="10"/>
    </row>
    <row r="204" spans="1:22" s="143" customFormat="1" ht="191.25" customHeight="1" thickBot="1" x14ac:dyDescent="0.25">
      <c r="A204" s="283"/>
      <c r="B204" s="314"/>
      <c r="C204" s="314"/>
      <c r="D204" s="314"/>
      <c r="E204" s="314"/>
      <c r="F204" s="198" t="s">
        <v>583</v>
      </c>
      <c r="G204" s="149" t="s">
        <v>584</v>
      </c>
      <c r="H204" s="149" t="s">
        <v>585</v>
      </c>
      <c r="I204" s="149" t="s">
        <v>586</v>
      </c>
      <c r="J204" s="185">
        <v>1</v>
      </c>
      <c r="K204" s="79">
        <v>41852</v>
      </c>
      <c r="L204" s="196">
        <v>42063</v>
      </c>
      <c r="M204" s="205">
        <f t="shared" si="58"/>
        <v>30.142857142857142</v>
      </c>
      <c r="N204" s="165"/>
      <c r="O204" s="216">
        <f t="shared" si="59"/>
        <v>0</v>
      </c>
      <c r="P204" s="217">
        <f t="shared" si="60"/>
        <v>0</v>
      </c>
      <c r="Q204" s="217">
        <f t="shared" si="61"/>
        <v>0</v>
      </c>
      <c r="R204" s="217">
        <f t="shared" si="62"/>
        <v>0</v>
      </c>
      <c r="S204" s="161"/>
      <c r="T204" s="48"/>
      <c r="U204" s="9"/>
      <c r="V204" s="10"/>
    </row>
    <row r="205" spans="1:22" s="143" customFormat="1" ht="90" customHeight="1" x14ac:dyDescent="0.2">
      <c r="A205" s="281">
        <v>19</v>
      </c>
      <c r="B205" s="284"/>
      <c r="C205" s="284" t="s">
        <v>587</v>
      </c>
      <c r="D205" s="284" t="s">
        <v>588</v>
      </c>
      <c r="E205" s="284"/>
      <c r="F205" s="294" t="s">
        <v>589</v>
      </c>
      <c r="G205" s="294" t="s">
        <v>590</v>
      </c>
      <c r="H205" s="294" t="s">
        <v>591</v>
      </c>
      <c r="I205" s="294" t="s">
        <v>592</v>
      </c>
      <c r="J205" s="297">
        <v>4</v>
      </c>
      <c r="K205" s="300">
        <v>41852</v>
      </c>
      <c r="L205" s="300">
        <v>42216</v>
      </c>
      <c r="M205" s="301">
        <f t="shared" si="58"/>
        <v>52</v>
      </c>
      <c r="N205" s="304">
        <v>1</v>
      </c>
      <c r="O205" s="307">
        <f>IF(N205/J205&gt;1,1,+N205/J205)</f>
        <v>0.25</v>
      </c>
      <c r="P205" s="291">
        <f>+M205*O205</f>
        <v>13</v>
      </c>
      <c r="Q205" s="291">
        <f t="shared" si="61"/>
        <v>0</v>
      </c>
      <c r="R205" s="291">
        <f t="shared" si="62"/>
        <v>0</v>
      </c>
      <c r="S205" s="156"/>
      <c r="T205" s="157"/>
      <c r="U205" s="9"/>
      <c r="V205" s="10"/>
    </row>
    <row r="206" spans="1:22" s="143" customFormat="1" ht="90" customHeight="1" x14ac:dyDescent="0.2">
      <c r="A206" s="282"/>
      <c r="B206" s="285"/>
      <c r="C206" s="285"/>
      <c r="D206" s="285"/>
      <c r="E206" s="285"/>
      <c r="F206" s="295"/>
      <c r="G206" s="295"/>
      <c r="H206" s="295"/>
      <c r="I206" s="295"/>
      <c r="J206" s="310"/>
      <c r="K206" s="298"/>
      <c r="L206" s="298"/>
      <c r="M206" s="302"/>
      <c r="N206" s="305"/>
      <c r="O206" s="308"/>
      <c r="P206" s="292"/>
      <c r="Q206" s="292">
        <f t="shared" si="61"/>
        <v>0</v>
      </c>
      <c r="R206" s="292">
        <f t="shared" si="62"/>
        <v>0</v>
      </c>
      <c r="S206" s="153"/>
      <c r="T206" s="42"/>
      <c r="U206" s="9"/>
      <c r="V206" s="10"/>
    </row>
    <row r="207" spans="1:22" s="143" customFormat="1" ht="18" customHeight="1" x14ac:dyDescent="0.2">
      <c r="A207" s="282"/>
      <c r="B207" s="285"/>
      <c r="C207" s="285"/>
      <c r="D207" s="285"/>
      <c r="E207" s="285"/>
      <c r="F207" s="295"/>
      <c r="G207" s="295"/>
      <c r="H207" s="295"/>
      <c r="I207" s="295"/>
      <c r="J207" s="310"/>
      <c r="K207" s="298"/>
      <c r="L207" s="298"/>
      <c r="M207" s="302"/>
      <c r="N207" s="305"/>
      <c r="O207" s="308"/>
      <c r="P207" s="292"/>
      <c r="Q207" s="292">
        <f t="shared" si="61"/>
        <v>0</v>
      </c>
      <c r="R207" s="292">
        <f t="shared" si="62"/>
        <v>0</v>
      </c>
      <c r="S207" s="153"/>
      <c r="T207" s="42"/>
      <c r="U207" s="9"/>
      <c r="V207" s="10"/>
    </row>
    <row r="208" spans="1:22" s="143" customFormat="1" ht="24" customHeight="1" thickBot="1" x14ac:dyDescent="0.25">
      <c r="A208" s="283"/>
      <c r="B208" s="286"/>
      <c r="C208" s="286"/>
      <c r="D208" s="286"/>
      <c r="E208" s="286"/>
      <c r="F208" s="296"/>
      <c r="G208" s="296"/>
      <c r="H208" s="296"/>
      <c r="I208" s="296"/>
      <c r="J208" s="311"/>
      <c r="K208" s="299"/>
      <c r="L208" s="299"/>
      <c r="M208" s="303"/>
      <c r="N208" s="306"/>
      <c r="O208" s="309"/>
      <c r="P208" s="293"/>
      <c r="Q208" s="293">
        <f t="shared" si="61"/>
        <v>0</v>
      </c>
      <c r="R208" s="293">
        <f t="shared" si="62"/>
        <v>0</v>
      </c>
      <c r="S208" s="154"/>
      <c r="T208" s="43"/>
      <c r="U208" s="9"/>
      <c r="V208" s="10"/>
    </row>
    <row r="209" spans="1:22" s="143" customFormat="1" ht="90" customHeight="1" x14ac:dyDescent="0.2">
      <c r="A209" s="281">
        <v>20</v>
      </c>
      <c r="B209" s="284"/>
      <c r="C209" s="284" t="s">
        <v>593</v>
      </c>
      <c r="D209" s="284" t="s">
        <v>594</v>
      </c>
      <c r="E209" s="284" t="s">
        <v>595</v>
      </c>
      <c r="F209" s="294" t="s">
        <v>461</v>
      </c>
      <c r="G209" s="294" t="s">
        <v>462</v>
      </c>
      <c r="H209" s="294" t="s">
        <v>463</v>
      </c>
      <c r="I209" s="294" t="s">
        <v>464</v>
      </c>
      <c r="J209" s="297">
        <v>1</v>
      </c>
      <c r="K209" s="300">
        <v>41852</v>
      </c>
      <c r="L209" s="300">
        <v>41943</v>
      </c>
      <c r="M209" s="301">
        <f t="shared" ref="M209" si="63">(+L209-K209)/7</f>
        <v>13</v>
      </c>
      <c r="N209" s="304"/>
      <c r="O209" s="307">
        <f>IF(N209/J209&gt;1,1,+N209/J209)</f>
        <v>0</v>
      </c>
      <c r="P209" s="291">
        <f>+M209*O209</f>
        <v>0</v>
      </c>
      <c r="Q209" s="291">
        <f t="shared" ref="Q209:Q212" si="64">IF(L209&lt;=$S$11,P209,0)</f>
        <v>0</v>
      </c>
      <c r="R209" s="291">
        <f t="shared" ref="R209:R212" si="65">IF($S$11&gt;=L209,M209,0)</f>
        <v>13</v>
      </c>
      <c r="S209" s="156"/>
      <c r="T209" s="157"/>
      <c r="U209" s="9"/>
      <c r="V209" s="10"/>
    </row>
    <row r="210" spans="1:22" s="143" customFormat="1" ht="37.5" customHeight="1" x14ac:dyDescent="0.2">
      <c r="A210" s="282"/>
      <c r="B210" s="285"/>
      <c r="C210" s="285"/>
      <c r="D210" s="285"/>
      <c r="E210" s="285"/>
      <c r="F210" s="295"/>
      <c r="G210" s="295"/>
      <c r="H210" s="295"/>
      <c r="I210" s="295"/>
      <c r="J210" s="298"/>
      <c r="K210" s="298"/>
      <c r="L210" s="298"/>
      <c r="M210" s="302"/>
      <c r="N210" s="305"/>
      <c r="O210" s="308"/>
      <c r="P210" s="292"/>
      <c r="Q210" s="292">
        <f t="shared" si="64"/>
        <v>0</v>
      </c>
      <c r="R210" s="292">
        <f t="shared" si="65"/>
        <v>0</v>
      </c>
      <c r="S210" s="153"/>
      <c r="T210" s="42"/>
      <c r="U210" s="9"/>
      <c r="V210" s="10"/>
    </row>
    <row r="211" spans="1:22" s="143" customFormat="1" ht="149.25" customHeight="1" x14ac:dyDescent="0.2">
      <c r="A211" s="282"/>
      <c r="B211" s="285"/>
      <c r="C211" s="285"/>
      <c r="D211" s="285"/>
      <c r="E211" s="285"/>
      <c r="F211" s="295"/>
      <c r="G211" s="295"/>
      <c r="H211" s="295"/>
      <c r="I211" s="295"/>
      <c r="J211" s="298"/>
      <c r="K211" s="298"/>
      <c r="L211" s="298"/>
      <c r="M211" s="302"/>
      <c r="N211" s="305"/>
      <c r="O211" s="308"/>
      <c r="P211" s="292"/>
      <c r="Q211" s="292">
        <f t="shared" si="64"/>
        <v>0</v>
      </c>
      <c r="R211" s="292">
        <f t="shared" si="65"/>
        <v>0</v>
      </c>
      <c r="S211" s="153"/>
      <c r="T211" s="42"/>
      <c r="U211" s="9"/>
      <c r="V211" s="10"/>
    </row>
    <row r="212" spans="1:22" s="143" customFormat="1" ht="27" customHeight="1" thickBot="1" x14ac:dyDescent="0.25">
      <c r="A212" s="283"/>
      <c r="B212" s="286"/>
      <c r="C212" s="286"/>
      <c r="D212" s="286"/>
      <c r="E212" s="286"/>
      <c r="F212" s="296"/>
      <c r="G212" s="296"/>
      <c r="H212" s="296"/>
      <c r="I212" s="296"/>
      <c r="J212" s="299"/>
      <c r="K212" s="299"/>
      <c r="L212" s="299"/>
      <c r="M212" s="303"/>
      <c r="N212" s="306"/>
      <c r="O212" s="309"/>
      <c r="P212" s="293"/>
      <c r="Q212" s="293">
        <f t="shared" si="64"/>
        <v>0</v>
      </c>
      <c r="R212" s="293">
        <f t="shared" si="65"/>
        <v>0</v>
      </c>
      <c r="S212" s="154"/>
      <c r="T212" s="43"/>
      <c r="U212" s="9"/>
      <c r="V212" s="10"/>
    </row>
    <row r="213" spans="1:22" s="143" customFormat="1" ht="90" customHeight="1" x14ac:dyDescent="0.2">
      <c r="A213" s="281">
        <v>21</v>
      </c>
      <c r="B213" s="284"/>
      <c r="C213" s="284" t="s">
        <v>596</v>
      </c>
      <c r="D213" s="284"/>
      <c r="E213" s="284" t="s">
        <v>597</v>
      </c>
      <c r="F213" s="287" t="s">
        <v>598</v>
      </c>
      <c r="G213" s="287" t="s">
        <v>599</v>
      </c>
      <c r="H213" s="287" t="s">
        <v>600</v>
      </c>
      <c r="I213" s="288" t="s">
        <v>601</v>
      </c>
      <c r="J213" s="265">
        <v>1</v>
      </c>
      <c r="K213" s="268">
        <v>41852</v>
      </c>
      <c r="L213" s="268">
        <v>41943</v>
      </c>
      <c r="M213" s="269">
        <f t="shared" ref="M213" si="66">(+L213-K213)/7</f>
        <v>13</v>
      </c>
      <c r="N213" s="272">
        <v>1</v>
      </c>
      <c r="O213" s="275">
        <f>IF(N213/J213&gt;1,1,+N213/J213)</f>
        <v>1</v>
      </c>
      <c r="P213" s="278">
        <f>+M213*O213</f>
        <v>13</v>
      </c>
      <c r="Q213" s="278">
        <f t="shared" ref="Q213:Q216" si="67">IF(L213&lt;=$S$11,P213,0)</f>
        <v>13</v>
      </c>
      <c r="R213" s="278">
        <f t="shared" ref="R213:R216" si="68">IF($S$11&gt;=L213,M213,0)</f>
        <v>13</v>
      </c>
      <c r="S213" s="44"/>
      <c r="T213" s="45"/>
      <c r="U213" s="9"/>
      <c r="V213" s="10"/>
    </row>
    <row r="214" spans="1:22" s="143" customFormat="1" ht="60.75" customHeight="1" x14ac:dyDescent="0.2">
      <c r="A214" s="282"/>
      <c r="B214" s="285"/>
      <c r="C214" s="285"/>
      <c r="D214" s="285"/>
      <c r="E214" s="285"/>
      <c r="F214" s="266"/>
      <c r="G214" s="266"/>
      <c r="H214" s="266"/>
      <c r="I214" s="289"/>
      <c r="J214" s="266"/>
      <c r="K214" s="266"/>
      <c r="L214" s="266"/>
      <c r="M214" s="270"/>
      <c r="N214" s="273"/>
      <c r="O214" s="276"/>
      <c r="P214" s="279"/>
      <c r="Q214" s="279">
        <f t="shared" si="67"/>
        <v>0</v>
      </c>
      <c r="R214" s="279">
        <f t="shared" si="68"/>
        <v>0</v>
      </c>
      <c r="S214" s="160"/>
      <c r="T214" s="46"/>
      <c r="U214" s="9"/>
      <c r="V214" s="10"/>
    </row>
    <row r="215" spans="1:22" s="143" customFormat="1" ht="28.5" customHeight="1" x14ac:dyDescent="0.2">
      <c r="A215" s="282"/>
      <c r="B215" s="285"/>
      <c r="C215" s="285"/>
      <c r="D215" s="285"/>
      <c r="E215" s="285"/>
      <c r="F215" s="266"/>
      <c r="G215" s="266"/>
      <c r="H215" s="266"/>
      <c r="I215" s="289"/>
      <c r="J215" s="266"/>
      <c r="K215" s="266"/>
      <c r="L215" s="266"/>
      <c r="M215" s="270"/>
      <c r="N215" s="273"/>
      <c r="O215" s="276"/>
      <c r="P215" s="279"/>
      <c r="Q215" s="279">
        <f t="shared" si="67"/>
        <v>0</v>
      </c>
      <c r="R215" s="279">
        <f t="shared" si="68"/>
        <v>0</v>
      </c>
      <c r="S215" s="160"/>
      <c r="T215" s="46"/>
      <c r="U215" s="9"/>
      <c r="V215" s="10"/>
    </row>
    <row r="216" spans="1:22" s="143" customFormat="1" ht="39" customHeight="1" thickBot="1" x14ac:dyDescent="0.25">
      <c r="A216" s="283"/>
      <c r="B216" s="286"/>
      <c r="C216" s="286"/>
      <c r="D216" s="286"/>
      <c r="E216" s="286"/>
      <c r="F216" s="267"/>
      <c r="G216" s="267"/>
      <c r="H216" s="267"/>
      <c r="I216" s="290"/>
      <c r="J216" s="267"/>
      <c r="K216" s="267"/>
      <c r="L216" s="267"/>
      <c r="M216" s="271"/>
      <c r="N216" s="274"/>
      <c r="O216" s="277"/>
      <c r="P216" s="280"/>
      <c r="Q216" s="280">
        <f t="shared" si="67"/>
        <v>0</v>
      </c>
      <c r="R216" s="280">
        <f t="shared" si="68"/>
        <v>0</v>
      </c>
      <c r="S216" s="161"/>
      <c r="T216" s="48"/>
      <c r="U216" s="9"/>
      <c r="V216" s="10"/>
    </row>
    <row r="217" spans="1:22" ht="13.5" thickBot="1" x14ac:dyDescent="0.25">
      <c r="A217" s="473"/>
      <c r="B217" s="474"/>
      <c r="C217" s="474"/>
      <c r="D217" s="474"/>
      <c r="E217" s="474"/>
      <c r="F217" s="474"/>
      <c r="G217" s="474"/>
      <c r="H217" s="474"/>
      <c r="I217" s="474"/>
      <c r="J217" s="474"/>
      <c r="K217" s="474"/>
      <c r="L217" s="474"/>
      <c r="M217" s="474"/>
      <c r="N217" s="474"/>
      <c r="O217" s="475"/>
      <c r="P217" s="49">
        <f>SUM(P14:P216)</f>
        <v>1994.7142857142865</v>
      </c>
      <c r="Q217" s="49">
        <f>SUM(Q14:Q216)</f>
        <v>1669.7142857142862</v>
      </c>
      <c r="R217" s="50">
        <f>SUM(R14:R216)</f>
        <v>1799.7142857142862</v>
      </c>
      <c r="S217" s="121"/>
      <c r="T217" s="122"/>
      <c r="U217" s="9"/>
      <c r="V217" s="10"/>
    </row>
    <row r="218" spans="1:22" ht="9.75" customHeight="1" x14ac:dyDescent="0.2">
      <c r="A218" s="476" t="s">
        <v>30</v>
      </c>
      <c r="B218" s="477"/>
      <c r="C218" s="477"/>
      <c r="D218" s="477"/>
      <c r="E218" s="477"/>
      <c r="F218" s="477"/>
      <c r="G218" s="477"/>
      <c r="H218" s="477"/>
      <c r="I218" s="477"/>
      <c r="J218" s="477"/>
      <c r="K218" s="477"/>
      <c r="L218" s="477"/>
      <c r="M218" s="477"/>
      <c r="N218" s="477"/>
      <c r="O218" s="477"/>
      <c r="P218" s="477"/>
      <c r="Q218" s="477"/>
      <c r="R218" s="477"/>
      <c r="S218" s="477"/>
      <c r="T218" s="478"/>
    </row>
    <row r="219" spans="1:22" ht="10.5" customHeight="1" thickBot="1" x14ac:dyDescent="0.25">
      <c r="A219" s="479"/>
      <c r="B219" s="474"/>
      <c r="C219" s="474"/>
      <c r="D219" s="474"/>
      <c r="E219" s="474"/>
      <c r="F219" s="474"/>
      <c r="G219" s="474"/>
      <c r="H219" s="474"/>
      <c r="I219" s="474"/>
      <c r="J219" s="474"/>
      <c r="K219" s="474"/>
      <c r="L219" s="474"/>
      <c r="M219" s="474"/>
      <c r="N219" s="474"/>
      <c r="O219" s="474"/>
      <c r="P219" s="474"/>
      <c r="Q219" s="474"/>
      <c r="R219" s="474"/>
      <c r="S219" s="474"/>
      <c r="T219" s="480"/>
    </row>
    <row r="220" spans="1:22" ht="8.25" customHeight="1" x14ac:dyDescent="0.2">
      <c r="A220" s="51"/>
      <c r="B220" s="51"/>
      <c r="C220" s="51"/>
      <c r="D220" s="51"/>
      <c r="E220" s="51"/>
      <c r="F220" s="51"/>
      <c r="G220" s="51"/>
      <c r="H220" s="51"/>
      <c r="I220" s="51"/>
      <c r="J220" s="51"/>
      <c r="K220" s="51"/>
      <c r="L220" s="51"/>
      <c r="M220" s="51"/>
      <c r="N220" s="51"/>
      <c r="O220" s="52"/>
      <c r="P220" s="53"/>
      <c r="Q220" s="53"/>
      <c r="R220" s="54"/>
      <c r="S220" s="51"/>
      <c r="T220" s="51"/>
    </row>
    <row r="221" spans="1:22" ht="13.5" thickBot="1" x14ac:dyDescent="0.25">
      <c r="A221" s="51"/>
      <c r="B221" s="51"/>
      <c r="C221" s="51"/>
      <c r="D221" s="51"/>
      <c r="E221" s="51"/>
      <c r="F221" s="51"/>
      <c r="G221" s="51"/>
      <c r="H221" s="51"/>
      <c r="I221" s="51"/>
      <c r="J221" s="51"/>
      <c r="K221" s="51"/>
      <c r="L221" s="51"/>
      <c r="M221" s="51"/>
      <c r="N221" s="51"/>
      <c r="O221" s="52"/>
      <c r="P221" s="53"/>
      <c r="Q221" s="53"/>
      <c r="R221" s="54"/>
      <c r="S221" s="51"/>
      <c r="T221" s="51"/>
    </row>
    <row r="222" spans="1:22" ht="13.5" thickBot="1" x14ac:dyDescent="0.25">
      <c r="A222" s="481" t="s">
        <v>31</v>
      </c>
      <c r="B222" s="461"/>
      <c r="C222" s="461"/>
      <c r="D222" s="461"/>
      <c r="E222" s="459"/>
      <c r="F222" s="51"/>
      <c r="G222" s="482" t="s">
        <v>32</v>
      </c>
      <c r="H222" s="461"/>
      <c r="I222" s="461"/>
      <c r="J222" s="461"/>
      <c r="K222" s="461"/>
      <c r="L222" s="461"/>
      <c r="M222" s="461"/>
      <c r="N222" s="461"/>
      <c r="O222" s="461"/>
      <c r="P222" s="461"/>
      <c r="Q222" s="461"/>
      <c r="R222" s="461"/>
      <c r="S222" s="461"/>
      <c r="T222" s="459"/>
    </row>
    <row r="223" spans="1:22" ht="13.5" thickBot="1" x14ac:dyDescent="0.25">
      <c r="A223" s="483"/>
      <c r="B223" s="483"/>
      <c r="C223" s="483"/>
      <c r="D223" s="483"/>
      <c r="E223" s="483"/>
      <c r="F223" s="51"/>
      <c r="G223" s="484" t="s">
        <v>33</v>
      </c>
      <c r="H223" s="461"/>
      <c r="I223" s="461"/>
      <c r="J223" s="461"/>
      <c r="K223" s="461"/>
      <c r="L223" s="461"/>
      <c r="M223" s="461"/>
      <c r="N223" s="461"/>
      <c r="O223" s="461"/>
      <c r="P223" s="461"/>
      <c r="Q223" s="461"/>
      <c r="R223" s="461"/>
      <c r="S223" s="461"/>
      <c r="T223" s="459"/>
    </row>
    <row r="224" spans="1:22" ht="13.5" thickBot="1" x14ac:dyDescent="0.25">
      <c r="A224" s="471"/>
      <c r="B224" s="459"/>
      <c r="C224" s="460" t="s">
        <v>34</v>
      </c>
      <c r="D224" s="461"/>
      <c r="E224" s="459"/>
      <c r="F224" s="51"/>
      <c r="G224" s="462" t="s">
        <v>35</v>
      </c>
      <c r="H224" s="463"/>
      <c r="I224" s="463"/>
      <c r="J224" s="463"/>
      <c r="K224" s="463"/>
      <c r="L224" s="463"/>
      <c r="M224" s="463"/>
      <c r="N224" s="463"/>
      <c r="O224" s="463"/>
      <c r="P224" s="463"/>
      <c r="Q224" s="464"/>
      <c r="R224" s="465" t="s">
        <v>36</v>
      </c>
      <c r="S224" s="464"/>
      <c r="T224" s="55">
        <f>+R217</f>
        <v>1799.7142857142862</v>
      </c>
    </row>
    <row r="225" spans="1:20" ht="13.5" thickBot="1" x14ac:dyDescent="0.25">
      <c r="A225" s="472"/>
      <c r="B225" s="459"/>
      <c r="C225" s="460" t="s">
        <v>37</v>
      </c>
      <c r="D225" s="461"/>
      <c r="E225" s="459"/>
      <c r="F225" s="51"/>
      <c r="G225" s="467" t="s">
        <v>38</v>
      </c>
      <c r="H225" s="468"/>
      <c r="I225" s="468"/>
      <c r="J225" s="468"/>
      <c r="K225" s="468"/>
      <c r="L225" s="468"/>
      <c r="M225" s="468"/>
      <c r="N225" s="468"/>
      <c r="O225" s="468"/>
      <c r="P225" s="468"/>
      <c r="Q225" s="469"/>
      <c r="R225" s="470" t="s">
        <v>39</v>
      </c>
      <c r="S225" s="469"/>
      <c r="T225" s="56">
        <f>SUM(M14:M216)</f>
        <v>2869.428571428572</v>
      </c>
    </row>
    <row r="226" spans="1:20" ht="13.5" thickBot="1" x14ac:dyDescent="0.25">
      <c r="A226" s="458"/>
      <c r="B226" s="459"/>
      <c r="C226" s="460" t="s">
        <v>40</v>
      </c>
      <c r="D226" s="461"/>
      <c r="E226" s="459"/>
      <c r="F226" s="51"/>
      <c r="G226" s="462" t="s">
        <v>41</v>
      </c>
      <c r="H226" s="463"/>
      <c r="I226" s="463"/>
      <c r="J226" s="463"/>
      <c r="K226" s="463"/>
      <c r="L226" s="463"/>
      <c r="M226" s="463"/>
      <c r="N226" s="463"/>
      <c r="O226" s="463"/>
      <c r="P226" s="463"/>
      <c r="Q226" s="464"/>
      <c r="R226" s="465" t="s">
        <v>42</v>
      </c>
      <c r="S226" s="464"/>
      <c r="T226" s="57">
        <f>IF(Q217=0,0,+Q217/T224)</f>
        <v>0.92776631211303384</v>
      </c>
    </row>
    <row r="227" spans="1:20" ht="13.5" thickBot="1" x14ac:dyDescent="0.25">
      <c r="A227" s="466"/>
      <c r="B227" s="459"/>
      <c r="C227" s="460" t="s">
        <v>43</v>
      </c>
      <c r="D227" s="461"/>
      <c r="E227" s="459"/>
      <c r="F227" s="51"/>
      <c r="G227" s="467" t="s">
        <v>44</v>
      </c>
      <c r="H227" s="468"/>
      <c r="I227" s="468"/>
      <c r="J227" s="468"/>
      <c r="K227" s="468"/>
      <c r="L227" s="468"/>
      <c r="M227" s="468"/>
      <c r="N227" s="468"/>
      <c r="O227" s="468"/>
      <c r="P227" s="468"/>
      <c r="Q227" s="469"/>
      <c r="R227" s="470" t="s">
        <v>45</v>
      </c>
      <c r="S227" s="469"/>
      <c r="T227" s="58">
        <f>IF(P217=0,0,+P217/T225)</f>
        <v>0.69516080852334972</v>
      </c>
    </row>
    <row r="228" spans="1:20" x14ac:dyDescent="0.2">
      <c r="A228" s="11"/>
      <c r="B228" s="11"/>
      <c r="C228" s="11"/>
      <c r="D228" s="11"/>
      <c r="E228" s="11"/>
      <c r="F228" s="11"/>
      <c r="G228" s="11"/>
      <c r="H228" s="11"/>
      <c r="I228" s="11"/>
      <c r="J228" s="11"/>
      <c r="K228" s="11"/>
      <c r="L228" s="11"/>
      <c r="M228" s="11"/>
      <c r="O228" s="12"/>
      <c r="P228" s="13"/>
      <c r="Q228" s="13"/>
      <c r="R228" s="14"/>
      <c r="S228" s="11"/>
      <c r="T228" s="11"/>
    </row>
    <row r="229" spans="1:20" x14ac:dyDescent="0.2">
      <c r="A229" s="11"/>
      <c r="B229" s="11"/>
      <c r="C229" s="11"/>
      <c r="D229" s="11"/>
      <c r="E229" s="11"/>
      <c r="F229" s="11"/>
      <c r="G229" s="11"/>
      <c r="H229" s="11"/>
      <c r="I229" s="11"/>
      <c r="J229" s="11"/>
      <c r="K229" s="11"/>
      <c r="L229" s="11"/>
      <c r="M229" s="11"/>
      <c r="O229" s="12"/>
      <c r="P229" s="13"/>
      <c r="Q229" s="13"/>
      <c r="R229" s="14"/>
      <c r="S229" s="11"/>
      <c r="T229" s="11"/>
    </row>
    <row r="230" spans="1:20" x14ac:dyDescent="0.2">
      <c r="A230" s="11"/>
      <c r="B230" s="11"/>
      <c r="C230" s="11"/>
      <c r="D230" s="11"/>
      <c r="E230" s="11"/>
      <c r="F230" s="11"/>
      <c r="G230" s="11"/>
      <c r="H230" s="11"/>
      <c r="I230" s="11"/>
      <c r="J230" s="11"/>
      <c r="K230" s="11"/>
      <c r="L230" s="11"/>
      <c r="M230" s="11"/>
      <c r="O230" s="12"/>
      <c r="P230" s="13"/>
      <c r="Q230" s="13"/>
      <c r="R230" s="14"/>
      <c r="S230" s="11"/>
      <c r="T230" s="11"/>
    </row>
    <row r="231" spans="1:20" x14ac:dyDescent="0.2">
      <c r="A231" s="11"/>
      <c r="B231" s="11"/>
      <c r="C231" s="11"/>
      <c r="D231" s="11"/>
      <c r="E231" s="11"/>
      <c r="F231" s="11"/>
      <c r="G231" s="11"/>
      <c r="H231" s="11"/>
      <c r="I231" s="11"/>
      <c r="J231" s="11"/>
      <c r="K231" s="11"/>
      <c r="L231" s="11"/>
      <c r="M231" s="11"/>
      <c r="O231" s="12"/>
      <c r="P231" s="13"/>
      <c r="Q231" s="13"/>
      <c r="R231" s="14"/>
      <c r="S231" s="11"/>
      <c r="T231" s="11"/>
    </row>
    <row r="234" spans="1:20" x14ac:dyDescent="0.2">
      <c r="A234" s="23"/>
      <c r="B234" s="18"/>
      <c r="C234" s="18"/>
      <c r="D234" s="18"/>
      <c r="E234" s="18"/>
      <c r="F234" s="18"/>
      <c r="G234" s="18"/>
      <c r="H234" s="19"/>
      <c r="I234" s="20"/>
      <c r="J234" s="21"/>
      <c r="K234" s="22"/>
    </row>
    <row r="235" spans="1:20" x14ac:dyDescent="0.2">
      <c r="A235" s="23"/>
      <c r="B235" s="18"/>
      <c r="C235" s="18"/>
      <c r="D235" s="18"/>
      <c r="E235" s="18"/>
      <c r="F235" s="18"/>
      <c r="G235" s="18"/>
      <c r="H235" s="19"/>
      <c r="I235" s="20"/>
      <c r="J235" s="21"/>
      <c r="K235" s="22"/>
    </row>
    <row r="236" spans="1:20" x14ac:dyDescent="0.2">
      <c r="A236" s="23"/>
      <c r="B236" s="18"/>
      <c r="C236" s="18"/>
      <c r="D236" s="18"/>
      <c r="E236" s="18"/>
      <c r="F236" s="18"/>
      <c r="G236" s="18"/>
      <c r="H236" s="19"/>
      <c r="I236" s="20"/>
      <c r="J236" s="21"/>
      <c r="K236" s="22"/>
    </row>
    <row r="237" spans="1:20" x14ac:dyDescent="0.2">
      <c r="A237" s="23"/>
      <c r="B237" s="18"/>
      <c r="C237" s="18"/>
      <c r="D237" s="18"/>
      <c r="E237" s="18"/>
      <c r="F237" s="18"/>
      <c r="G237" s="18"/>
      <c r="H237" s="19"/>
      <c r="I237" s="20"/>
      <c r="J237" s="21"/>
      <c r="K237" s="22"/>
    </row>
    <row r="238" spans="1:20" x14ac:dyDescent="0.2">
      <c r="A238" s="23"/>
      <c r="B238" s="18"/>
      <c r="C238" s="18"/>
      <c r="D238" s="18"/>
      <c r="E238" s="18"/>
      <c r="F238" s="18"/>
      <c r="G238" s="18"/>
      <c r="H238" s="19"/>
      <c r="I238" s="20"/>
      <c r="J238" s="21"/>
      <c r="K238" s="22"/>
      <c r="N238" s="116"/>
      <c r="O238" s="116"/>
      <c r="P238" s="116"/>
      <c r="Q238" s="116"/>
      <c r="R238" s="116"/>
    </row>
    <row r="239" spans="1:20" x14ac:dyDescent="0.2">
      <c r="A239" s="23"/>
      <c r="B239" s="18"/>
      <c r="C239" s="18"/>
      <c r="D239" s="18"/>
      <c r="E239" s="18"/>
      <c r="F239" s="18"/>
      <c r="G239" s="18"/>
      <c r="H239" s="19"/>
      <c r="I239" s="20"/>
      <c r="J239" s="21"/>
      <c r="K239" s="22"/>
      <c r="N239" s="116"/>
      <c r="O239" s="116"/>
      <c r="P239" s="116"/>
      <c r="Q239" s="116"/>
      <c r="R239" s="116"/>
    </row>
    <row r="240" spans="1:20" x14ac:dyDescent="0.2">
      <c r="A240" s="23"/>
      <c r="B240" s="18"/>
      <c r="C240" s="18"/>
      <c r="D240" s="18"/>
      <c r="E240" s="18"/>
      <c r="F240" s="18"/>
      <c r="G240" s="18"/>
      <c r="H240" s="19"/>
      <c r="I240" s="20"/>
      <c r="J240" s="21"/>
      <c r="K240" s="22"/>
      <c r="N240" s="116"/>
      <c r="O240" s="116"/>
      <c r="P240" s="116"/>
      <c r="Q240" s="116"/>
      <c r="R240" s="116"/>
    </row>
    <row r="241" spans="1:18" x14ac:dyDescent="0.2">
      <c r="A241" s="23"/>
      <c r="B241" s="18"/>
      <c r="C241" s="18"/>
      <c r="D241" s="18"/>
      <c r="E241" s="18"/>
      <c r="F241" s="18"/>
      <c r="G241" s="18"/>
      <c r="H241" s="19"/>
      <c r="I241" s="20"/>
      <c r="J241" s="21"/>
      <c r="K241" s="22"/>
      <c r="N241" s="116"/>
      <c r="O241" s="116"/>
      <c r="P241" s="116"/>
      <c r="Q241" s="116"/>
      <c r="R241" s="116"/>
    </row>
    <row r="242" spans="1:18" x14ac:dyDescent="0.2">
      <c r="A242" s="23"/>
      <c r="B242" s="18"/>
      <c r="C242" s="18"/>
      <c r="D242" s="18"/>
      <c r="E242" s="18"/>
      <c r="F242" s="18"/>
      <c r="G242" s="18"/>
      <c r="H242" s="19"/>
      <c r="I242" s="20"/>
      <c r="J242" s="21"/>
      <c r="K242" s="22"/>
      <c r="N242" s="116"/>
      <c r="O242" s="116"/>
      <c r="P242" s="116"/>
      <c r="Q242" s="116"/>
      <c r="R242" s="116"/>
    </row>
  </sheetData>
  <mergeCells count="1039">
    <mergeCell ref="K110:K113"/>
    <mergeCell ref="L110:L113"/>
    <mergeCell ref="M110:M113"/>
    <mergeCell ref="N110:N113"/>
    <mergeCell ref="O110:O112"/>
    <mergeCell ref="P110:P112"/>
    <mergeCell ref="Q110:Q112"/>
    <mergeCell ref="R110:R112"/>
    <mergeCell ref="F108:F109"/>
    <mergeCell ref="G108:G109"/>
    <mergeCell ref="H108:H109"/>
    <mergeCell ref="I108:I109"/>
    <mergeCell ref="J108:J109"/>
    <mergeCell ref="K108:K109"/>
    <mergeCell ref="L108:L109"/>
    <mergeCell ref="M108:M109"/>
    <mergeCell ref="N108:N109"/>
    <mergeCell ref="O108:O109"/>
    <mergeCell ref="Q90:Q93"/>
    <mergeCell ref="R90:R93"/>
    <mergeCell ref="F86:F89"/>
    <mergeCell ref="G86:G89"/>
    <mergeCell ref="H86:H89"/>
    <mergeCell ref="I86:I89"/>
    <mergeCell ref="L94:L97"/>
    <mergeCell ref="M94:M97"/>
    <mergeCell ref="N94:N97"/>
    <mergeCell ref="O94:O97"/>
    <mergeCell ref="P94:P97"/>
    <mergeCell ref="Q94:Q97"/>
    <mergeCell ref="R94:R9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F102:F105"/>
    <mergeCell ref="Q102:Q105"/>
    <mergeCell ref="R102:R105"/>
    <mergeCell ref="P98:P101"/>
    <mergeCell ref="Q98:Q101"/>
    <mergeCell ref="R98:R101"/>
    <mergeCell ref="Q66:Q69"/>
    <mergeCell ref="R66:R69"/>
    <mergeCell ref="F64:F65"/>
    <mergeCell ref="G64:G65"/>
    <mergeCell ref="H64:H65"/>
    <mergeCell ref="I64:I65"/>
    <mergeCell ref="J64:J65"/>
    <mergeCell ref="K64:K65"/>
    <mergeCell ref="L64:L65"/>
    <mergeCell ref="M64:M65"/>
    <mergeCell ref="N64:N65"/>
    <mergeCell ref="L86:L89"/>
    <mergeCell ref="M86:M89"/>
    <mergeCell ref="N86:N89"/>
    <mergeCell ref="O86:O89"/>
    <mergeCell ref="P86:P89"/>
    <mergeCell ref="Q86:Q89"/>
    <mergeCell ref="R86:R89"/>
    <mergeCell ref="J86:J89"/>
    <mergeCell ref="K86:K89"/>
    <mergeCell ref="P82:P85"/>
    <mergeCell ref="Q82:Q85"/>
    <mergeCell ref="R82:R85"/>
    <mergeCell ref="G82:G85"/>
    <mergeCell ref="H82:H85"/>
    <mergeCell ref="I82:I85"/>
    <mergeCell ref="J82:J85"/>
    <mergeCell ref="M70:M73"/>
    <mergeCell ref="N70:N73"/>
    <mergeCell ref="M74:M77"/>
    <mergeCell ref="N74:N77"/>
    <mergeCell ref="O74:O77"/>
    <mergeCell ref="R50:R53"/>
    <mergeCell ref="F54:F57"/>
    <mergeCell ref="G54:G57"/>
    <mergeCell ref="H54:H57"/>
    <mergeCell ref="I54:I57"/>
    <mergeCell ref="J54:J57"/>
    <mergeCell ref="K54:K57"/>
    <mergeCell ref="L54:L57"/>
    <mergeCell ref="M54:M57"/>
    <mergeCell ref="N54:N57"/>
    <mergeCell ref="O54:O57"/>
    <mergeCell ref="P54:P57"/>
    <mergeCell ref="Q54:Q57"/>
    <mergeCell ref="R54:R57"/>
    <mergeCell ref="F50:F53"/>
    <mergeCell ref="G50:G53"/>
    <mergeCell ref="H50:H53"/>
    <mergeCell ref="I50:I53"/>
    <mergeCell ref="J50:J53"/>
    <mergeCell ref="K50:K53"/>
    <mergeCell ref="L50:L53"/>
    <mergeCell ref="M50:M53"/>
    <mergeCell ref="N50:N53"/>
    <mergeCell ref="R38:R41"/>
    <mergeCell ref="F46:F49"/>
    <mergeCell ref="G46:G49"/>
    <mergeCell ref="H46:H49"/>
    <mergeCell ref="I46:I49"/>
    <mergeCell ref="J46:J49"/>
    <mergeCell ref="K46:K49"/>
    <mergeCell ref="L46:L49"/>
    <mergeCell ref="M46:M49"/>
    <mergeCell ref="N46:N49"/>
    <mergeCell ref="O46:O49"/>
    <mergeCell ref="P46:P49"/>
    <mergeCell ref="Q46:Q49"/>
    <mergeCell ref="R46:R49"/>
    <mergeCell ref="F44:F45"/>
    <mergeCell ref="M42:M43"/>
    <mergeCell ref="N42:N43"/>
    <mergeCell ref="O42:O43"/>
    <mergeCell ref="P42:P43"/>
    <mergeCell ref="Q42:Q43"/>
    <mergeCell ref="M38:M41"/>
    <mergeCell ref="N38:N41"/>
    <mergeCell ref="O38:O41"/>
    <mergeCell ref="P38:P41"/>
    <mergeCell ref="R42:R43"/>
    <mergeCell ref="G42:G43"/>
    <mergeCell ref="H42:H43"/>
    <mergeCell ref="I42:I43"/>
    <mergeCell ref="J42:J43"/>
    <mergeCell ref="K42:K43"/>
    <mergeCell ref="L42:L43"/>
    <mergeCell ref="R44:R45"/>
    <mergeCell ref="A118:A122"/>
    <mergeCell ref="A123:A126"/>
    <mergeCell ref="B118:B122"/>
    <mergeCell ref="C118:C122"/>
    <mergeCell ref="D118:D122"/>
    <mergeCell ref="E118:E122"/>
    <mergeCell ref="B123:B126"/>
    <mergeCell ref="C123:C126"/>
    <mergeCell ref="D123:D126"/>
    <mergeCell ref="E123:E126"/>
    <mergeCell ref="P114:P117"/>
    <mergeCell ref="Q114:Q117"/>
    <mergeCell ref="S123:S124"/>
    <mergeCell ref="T123:T124"/>
    <mergeCell ref="F125:F126"/>
    <mergeCell ref="G125:G126"/>
    <mergeCell ref="H125:H126"/>
    <mergeCell ref="I125:I126"/>
    <mergeCell ref="J125:J126"/>
    <mergeCell ref="K125:K126"/>
    <mergeCell ref="L125:L126"/>
    <mergeCell ref="M125:M126"/>
    <mergeCell ref="N125:N126"/>
    <mergeCell ref="O125:O126"/>
    <mergeCell ref="P125:P126"/>
    <mergeCell ref="Q125:Q126"/>
    <mergeCell ref="R125:R126"/>
    <mergeCell ref="S125:S126"/>
    <mergeCell ref="T125:T126"/>
    <mergeCell ref="J114:J117"/>
    <mergeCell ref="K114:K117"/>
    <mergeCell ref="L114:L117"/>
    <mergeCell ref="A226:B226"/>
    <mergeCell ref="C226:E226"/>
    <mergeCell ref="G226:Q226"/>
    <mergeCell ref="R226:S226"/>
    <mergeCell ref="A227:B227"/>
    <mergeCell ref="C227:E227"/>
    <mergeCell ref="G227:Q227"/>
    <mergeCell ref="R227:S227"/>
    <mergeCell ref="A224:B224"/>
    <mergeCell ref="C224:E224"/>
    <mergeCell ref="G224:Q224"/>
    <mergeCell ref="R224:S224"/>
    <mergeCell ref="A225:B225"/>
    <mergeCell ref="C225:E225"/>
    <mergeCell ref="G225:Q225"/>
    <mergeCell ref="R225:S225"/>
    <mergeCell ref="A217:O217"/>
    <mergeCell ref="A218:T219"/>
    <mergeCell ref="A222:E222"/>
    <mergeCell ref="G222:T222"/>
    <mergeCell ref="A223:E223"/>
    <mergeCell ref="G223:T223"/>
    <mergeCell ref="P102:P105"/>
    <mergeCell ref="G102:G105"/>
    <mergeCell ref="H102:H105"/>
    <mergeCell ref="I102:I105"/>
    <mergeCell ref="J102:J105"/>
    <mergeCell ref="K102:K105"/>
    <mergeCell ref="L102:L105"/>
    <mergeCell ref="A110:A113"/>
    <mergeCell ref="B110:B113"/>
    <mergeCell ref="C110:C113"/>
    <mergeCell ref="D110:D113"/>
    <mergeCell ref="E110:E113"/>
    <mergeCell ref="N114:N117"/>
    <mergeCell ref="O114:O117"/>
    <mergeCell ref="R114:R117"/>
    <mergeCell ref="A114:A117"/>
    <mergeCell ref="B114:B117"/>
    <mergeCell ref="C114:C117"/>
    <mergeCell ref="D114:D117"/>
    <mergeCell ref="E114:E117"/>
    <mergeCell ref="F114:F117"/>
    <mergeCell ref="G114:G117"/>
    <mergeCell ref="H114:H117"/>
    <mergeCell ref="I114:I117"/>
    <mergeCell ref="M114:M117"/>
    <mergeCell ref="Q108:Q109"/>
    <mergeCell ref="R108:R109"/>
    <mergeCell ref="F110:F113"/>
    <mergeCell ref="G110:G113"/>
    <mergeCell ref="H110:H113"/>
    <mergeCell ref="I110:I113"/>
    <mergeCell ref="J110:J113"/>
    <mergeCell ref="I94:I97"/>
    <mergeCell ref="J94:J97"/>
    <mergeCell ref="K94:K97"/>
    <mergeCell ref="G98:G101"/>
    <mergeCell ref="H98:H101"/>
    <mergeCell ref="I98:I101"/>
    <mergeCell ref="J98:J101"/>
    <mergeCell ref="K98:K101"/>
    <mergeCell ref="L98:L101"/>
    <mergeCell ref="A102:A105"/>
    <mergeCell ref="B102:B105"/>
    <mergeCell ref="C102:C105"/>
    <mergeCell ref="D102:D105"/>
    <mergeCell ref="E102:E105"/>
    <mergeCell ref="M102:M105"/>
    <mergeCell ref="N102:N105"/>
    <mergeCell ref="O102:O105"/>
    <mergeCell ref="D90:D93"/>
    <mergeCell ref="E90:E93"/>
    <mergeCell ref="F90:F93"/>
    <mergeCell ref="G90:G93"/>
    <mergeCell ref="H90:H93"/>
    <mergeCell ref="I90:I93"/>
    <mergeCell ref="J90:J93"/>
    <mergeCell ref="K90:K93"/>
    <mergeCell ref="L90:L93"/>
    <mergeCell ref="A106:A109"/>
    <mergeCell ref="B106:B109"/>
    <mergeCell ref="C106:C109"/>
    <mergeCell ref="D106:D109"/>
    <mergeCell ref="E106:E109"/>
    <mergeCell ref="P108:P109"/>
    <mergeCell ref="A94:A97"/>
    <mergeCell ref="B94:B97"/>
    <mergeCell ref="C94:C97"/>
    <mergeCell ref="D94:D97"/>
    <mergeCell ref="E94:E97"/>
    <mergeCell ref="M98:M101"/>
    <mergeCell ref="N98:N101"/>
    <mergeCell ref="O98:O101"/>
    <mergeCell ref="A98:A101"/>
    <mergeCell ref="B98:B101"/>
    <mergeCell ref="C98:C101"/>
    <mergeCell ref="D98:D101"/>
    <mergeCell ref="E98:E101"/>
    <mergeCell ref="F98:F101"/>
    <mergeCell ref="F94:F97"/>
    <mergeCell ref="G94:G97"/>
    <mergeCell ref="H94:H97"/>
    <mergeCell ref="M90:M93"/>
    <mergeCell ref="N90:N93"/>
    <mergeCell ref="O90:O93"/>
    <mergeCell ref="P90:P93"/>
    <mergeCell ref="A78:A81"/>
    <mergeCell ref="B78:B81"/>
    <mergeCell ref="C78:C81"/>
    <mergeCell ref="D78:D81"/>
    <mergeCell ref="E78:E81"/>
    <mergeCell ref="F78:F81"/>
    <mergeCell ref="M82:M85"/>
    <mergeCell ref="N82:N85"/>
    <mergeCell ref="O82:O85"/>
    <mergeCell ref="A82:A85"/>
    <mergeCell ref="B82:B85"/>
    <mergeCell ref="C82:C85"/>
    <mergeCell ref="D82:D85"/>
    <mergeCell ref="E82:E85"/>
    <mergeCell ref="F82:F85"/>
    <mergeCell ref="M78:M81"/>
    <mergeCell ref="N78:N81"/>
    <mergeCell ref="O78:O81"/>
    <mergeCell ref="K82:K85"/>
    <mergeCell ref="L82:L85"/>
    <mergeCell ref="A86:A89"/>
    <mergeCell ref="B86:B89"/>
    <mergeCell ref="C86:C89"/>
    <mergeCell ref="D86:D89"/>
    <mergeCell ref="E86:E89"/>
    <mergeCell ref="A90:A93"/>
    <mergeCell ref="B90:B93"/>
    <mergeCell ref="C90:C93"/>
    <mergeCell ref="Q74:Q77"/>
    <mergeCell ref="R74:R77"/>
    <mergeCell ref="G74:G77"/>
    <mergeCell ref="H74:H77"/>
    <mergeCell ref="L74:L77"/>
    <mergeCell ref="O70:O73"/>
    <mergeCell ref="P70:P73"/>
    <mergeCell ref="Q70:Q73"/>
    <mergeCell ref="R70:R73"/>
    <mergeCell ref="L70:L73"/>
    <mergeCell ref="P78:P81"/>
    <mergeCell ref="Q78:Q81"/>
    <mergeCell ref="R78:R81"/>
    <mergeCell ref="G78:G81"/>
    <mergeCell ref="H78:H81"/>
    <mergeCell ref="I78:I81"/>
    <mergeCell ref="J78:J81"/>
    <mergeCell ref="K78:K81"/>
    <mergeCell ref="L78:L81"/>
    <mergeCell ref="M62:M63"/>
    <mergeCell ref="N62:N63"/>
    <mergeCell ref="O62:O63"/>
    <mergeCell ref="O64:O65"/>
    <mergeCell ref="P64:P65"/>
    <mergeCell ref="F58:F59"/>
    <mergeCell ref="G58:G59"/>
    <mergeCell ref="H58:H59"/>
    <mergeCell ref="A74:A77"/>
    <mergeCell ref="B74:B77"/>
    <mergeCell ref="C74:C77"/>
    <mergeCell ref="D74:D77"/>
    <mergeCell ref="E74:E77"/>
    <mergeCell ref="F74:F77"/>
    <mergeCell ref="I70:I73"/>
    <mergeCell ref="J70:J73"/>
    <mergeCell ref="K70:K73"/>
    <mergeCell ref="I74:I77"/>
    <mergeCell ref="J74:J77"/>
    <mergeCell ref="K74:K77"/>
    <mergeCell ref="A70:A73"/>
    <mergeCell ref="B70:B73"/>
    <mergeCell ref="C70:C73"/>
    <mergeCell ref="D70:D73"/>
    <mergeCell ref="E70:E73"/>
    <mergeCell ref="F70:F73"/>
    <mergeCell ref="G70:G73"/>
    <mergeCell ref="H70:H73"/>
    <mergeCell ref="P74:P77"/>
    <mergeCell ref="G66:G69"/>
    <mergeCell ref="H66:H69"/>
    <mergeCell ref="I66:I69"/>
    <mergeCell ref="J66:J69"/>
    <mergeCell ref="K66:K69"/>
    <mergeCell ref="L66:L69"/>
    <mergeCell ref="M66:M69"/>
    <mergeCell ref="N66:N69"/>
    <mergeCell ref="R58:R59"/>
    <mergeCell ref="A62:A65"/>
    <mergeCell ref="B62:B65"/>
    <mergeCell ref="C62:C65"/>
    <mergeCell ref="D62:D65"/>
    <mergeCell ref="E62:E65"/>
    <mergeCell ref="F62:F63"/>
    <mergeCell ref="G62:G63"/>
    <mergeCell ref="H62:H63"/>
    <mergeCell ref="I62:I63"/>
    <mergeCell ref="L58:L59"/>
    <mergeCell ref="M58:M59"/>
    <mergeCell ref="N58:N59"/>
    <mergeCell ref="O58:O59"/>
    <mergeCell ref="P58:P59"/>
    <mergeCell ref="Q58:Q59"/>
    <mergeCell ref="P62:P63"/>
    <mergeCell ref="Q62:Q63"/>
    <mergeCell ref="R62:R63"/>
    <mergeCell ref="Q64:Q65"/>
    <mergeCell ref="R64:R65"/>
    <mergeCell ref="J62:J63"/>
    <mergeCell ref="K62:K63"/>
    <mergeCell ref="L62:L63"/>
    <mergeCell ref="O66:O69"/>
    <mergeCell ref="P66:P69"/>
    <mergeCell ref="A66:A69"/>
    <mergeCell ref="A42:A45"/>
    <mergeCell ref="B42:B45"/>
    <mergeCell ref="C42:C45"/>
    <mergeCell ref="D42:D45"/>
    <mergeCell ref="E42:E45"/>
    <mergeCell ref="F42:F43"/>
    <mergeCell ref="L44:L45"/>
    <mergeCell ref="M44:M45"/>
    <mergeCell ref="N44:N45"/>
    <mergeCell ref="O44:O45"/>
    <mergeCell ref="P44:P45"/>
    <mergeCell ref="A58:A61"/>
    <mergeCell ref="B58:B61"/>
    <mergeCell ref="C58:C61"/>
    <mergeCell ref="D58:D61"/>
    <mergeCell ref="E58:E61"/>
    <mergeCell ref="I58:I59"/>
    <mergeCell ref="J58:J59"/>
    <mergeCell ref="K58:K59"/>
    <mergeCell ref="B66:B69"/>
    <mergeCell ref="C66:C69"/>
    <mergeCell ref="D66:D69"/>
    <mergeCell ref="E66:E69"/>
    <mergeCell ref="F66:F69"/>
    <mergeCell ref="I38:I41"/>
    <mergeCell ref="J38:J41"/>
    <mergeCell ref="A34:A37"/>
    <mergeCell ref="B34:B37"/>
    <mergeCell ref="C34:C37"/>
    <mergeCell ref="N34:N37"/>
    <mergeCell ref="O34:O37"/>
    <mergeCell ref="P34:P37"/>
    <mergeCell ref="Q34:Q37"/>
    <mergeCell ref="J44:J45"/>
    <mergeCell ref="K44:K45"/>
    <mergeCell ref="Q44:Q45"/>
    <mergeCell ref="G44:G45"/>
    <mergeCell ref="H44:H45"/>
    <mergeCell ref="O50:O53"/>
    <mergeCell ref="P50:P53"/>
    <mergeCell ref="Q50:Q53"/>
    <mergeCell ref="A46:A49"/>
    <mergeCell ref="B46:B49"/>
    <mergeCell ref="C46:C49"/>
    <mergeCell ref="D46:D49"/>
    <mergeCell ref="E46:E49"/>
    <mergeCell ref="A54:A57"/>
    <mergeCell ref="B54:B57"/>
    <mergeCell ref="C54:C57"/>
    <mergeCell ref="D54:D57"/>
    <mergeCell ref="E54:E57"/>
    <mergeCell ref="R34:R37"/>
    <mergeCell ref="L34:L37"/>
    <mergeCell ref="H26:H29"/>
    <mergeCell ref="I26:I29"/>
    <mergeCell ref="J26:J29"/>
    <mergeCell ref="K26:K29"/>
    <mergeCell ref="L26:L29"/>
    <mergeCell ref="M26:M29"/>
    <mergeCell ref="N26:N29"/>
    <mergeCell ref="O26:O29"/>
    <mergeCell ref="I30:I33"/>
    <mergeCell ref="P30:P33"/>
    <mergeCell ref="Q30:Q33"/>
    <mergeCell ref="R30:R33"/>
    <mergeCell ref="J30:J33"/>
    <mergeCell ref="K30:K33"/>
    <mergeCell ref="L30:L33"/>
    <mergeCell ref="M30:M33"/>
    <mergeCell ref="N30:N33"/>
    <mergeCell ref="O30:O33"/>
    <mergeCell ref="H30:H33"/>
    <mergeCell ref="M34:M37"/>
    <mergeCell ref="H34:H37"/>
    <mergeCell ref="I34:I37"/>
    <mergeCell ref="J34:J37"/>
    <mergeCell ref="K34:K37"/>
    <mergeCell ref="R22:R25"/>
    <mergeCell ref="C26:C29"/>
    <mergeCell ref="L22:L25"/>
    <mergeCell ref="M22:M25"/>
    <mergeCell ref="N22:N25"/>
    <mergeCell ref="O22:O25"/>
    <mergeCell ref="P22:P25"/>
    <mergeCell ref="Q22:Q25"/>
    <mergeCell ref="F22:F25"/>
    <mergeCell ref="G22:G25"/>
    <mergeCell ref="H22:H25"/>
    <mergeCell ref="I22:I25"/>
    <mergeCell ref="J22:J25"/>
    <mergeCell ref="K22:K25"/>
    <mergeCell ref="P26:P29"/>
    <mergeCell ref="Q26:Q29"/>
    <mergeCell ref="R26:R29"/>
    <mergeCell ref="D26:D29"/>
    <mergeCell ref="E26:E29"/>
    <mergeCell ref="C22:C23"/>
    <mergeCell ref="D22:D25"/>
    <mergeCell ref="E22:E25"/>
    <mergeCell ref="C24:C25"/>
    <mergeCell ref="G26:G29"/>
    <mergeCell ref="F26:F29"/>
    <mergeCell ref="R20:R21"/>
    <mergeCell ref="K20:K21"/>
    <mergeCell ref="L20:L21"/>
    <mergeCell ref="M20:M21"/>
    <mergeCell ref="N20:N21"/>
    <mergeCell ref="O20:O21"/>
    <mergeCell ref="P20:P21"/>
    <mergeCell ref="A20:A21"/>
    <mergeCell ref="C16:C19"/>
    <mergeCell ref="D16:D19"/>
    <mergeCell ref="E16:E19"/>
    <mergeCell ref="F16:F17"/>
    <mergeCell ref="G16:G19"/>
    <mergeCell ref="O16:O17"/>
    <mergeCell ref="P16:P17"/>
    <mergeCell ref="Q16:Q17"/>
    <mergeCell ref="R16:R17"/>
    <mergeCell ref="K18:K19"/>
    <mergeCell ref="H16:H17"/>
    <mergeCell ref="I16:I17"/>
    <mergeCell ref="J16:J17"/>
    <mergeCell ref="K16:K17"/>
    <mergeCell ref="L16:L17"/>
    <mergeCell ref="M16:M17"/>
    <mergeCell ref="N16:N17"/>
    <mergeCell ref="R18:R19"/>
    <mergeCell ref="L18:L19"/>
    <mergeCell ref="M18:M19"/>
    <mergeCell ref="N18:N19"/>
    <mergeCell ref="O18:O19"/>
    <mergeCell ref="P18:P19"/>
    <mergeCell ref="A1:T1"/>
    <mergeCell ref="A2:T2"/>
    <mergeCell ref="A3:T3"/>
    <mergeCell ref="A4:T4"/>
    <mergeCell ref="A5:M5"/>
    <mergeCell ref="A6:M6"/>
    <mergeCell ref="S12:T12"/>
    <mergeCell ref="B14:B15"/>
    <mergeCell ref="C14:C15"/>
    <mergeCell ref="D14:D15"/>
    <mergeCell ref="E14:E15"/>
    <mergeCell ref="G14:G15"/>
    <mergeCell ref="M12:M13"/>
    <mergeCell ref="N12:N13"/>
    <mergeCell ref="O12:O13"/>
    <mergeCell ref="P12:P13"/>
    <mergeCell ref="Q12:Q13"/>
    <mergeCell ref="R12:R13"/>
    <mergeCell ref="A14:A15"/>
    <mergeCell ref="S10:T10"/>
    <mergeCell ref="S11:T11"/>
    <mergeCell ref="A12:A13"/>
    <mergeCell ref="B12:B13"/>
    <mergeCell ref="C12:C13"/>
    <mergeCell ref="K12:K13"/>
    <mergeCell ref="L12:L13"/>
    <mergeCell ref="A7:M7"/>
    <mergeCell ref="A8:M8"/>
    <mergeCell ref="A9:M9"/>
    <mergeCell ref="A10:R10"/>
    <mergeCell ref="A11:R11"/>
    <mergeCell ref="A127:A132"/>
    <mergeCell ref="B127:B132"/>
    <mergeCell ref="C127:C132"/>
    <mergeCell ref="D127:D132"/>
    <mergeCell ref="E127:E132"/>
    <mergeCell ref="Q18:Q19"/>
    <mergeCell ref="A16:A19"/>
    <mergeCell ref="B16:B19"/>
    <mergeCell ref="B20:B21"/>
    <mergeCell ref="D20:D21"/>
    <mergeCell ref="E20:E21"/>
    <mergeCell ref="F20:F21"/>
    <mergeCell ref="G20:G21"/>
    <mergeCell ref="H20:H21"/>
    <mergeCell ref="I20:I21"/>
    <mergeCell ref="F18:F19"/>
    <mergeCell ref="H18:H19"/>
    <mergeCell ref="Q20:Q21"/>
    <mergeCell ref="Q38:Q41"/>
    <mergeCell ref="A30:A33"/>
    <mergeCell ref="B30:B33"/>
    <mergeCell ref="C30:C33"/>
    <mergeCell ref="K38:K41"/>
    <mergeCell ref="L38:L41"/>
    <mergeCell ref="A38:A41"/>
    <mergeCell ref="B38:B41"/>
    <mergeCell ref="C38:C41"/>
    <mergeCell ref="D38:D41"/>
    <mergeCell ref="E38:E41"/>
    <mergeCell ref="F38:F41"/>
    <mergeCell ref="G38:G41"/>
    <mergeCell ref="H38:H41"/>
    <mergeCell ref="B133:B136"/>
    <mergeCell ref="C133:C136"/>
    <mergeCell ref="D133:D136"/>
    <mergeCell ref="E133:E136"/>
    <mergeCell ref="D12:D13"/>
    <mergeCell ref="E12:E13"/>
    <mergeCell ref="F12:F13"/>
    <mergeCell ref="G12:G13"/>
    <mergeCell ref="H12:H13"/>
    <mergeCell ref="I12:I13"/>
    <mergeCell ref="J12:J13"/>
    <mergeCell ref="A22:A25"/>
    <mergeCell ref="B22:B25"/>
    <mergeCell ref="B26:B29"/>
    <mergeCell ref="A26:A29"/>
    <mergeCell ref="D34:D37"/>
    <mergeCell ref="E34:E37"/>
    <mergeCell ref="F34:F37"/>
    <mergeCell ref="G34:G37"/>
    <mergeCell ref="D30:D33"/>
    <mergeCell ref="E30:E33"/>
    <mergeCell ref="F30:F33"/>
    <mergeCell ref="G30:G33"/>
    <mergeCell ref="A50:A53"/>
    <mergeCell ref="B50:B53"/>
    <mergeCell ref="C50:C53"/>
    <mergeCell ref="J18:J19"/>
    <mergeCell ref="I18:I19"/>
    <mergeCell ref="J20:J21"/>
    <mergeCell ref="D50:D53"/>
    <mergeCell ref="E50:E53"/>
    <mergeCell ref="I44:I45"/>
    <mergeCell ref="O133:O136"/>
    <mergeCell ref="P133:P136"/>
    <mergeCell ref="Q133:Q136"/>
    <mergeCell ref="R133:R136"/>
    <mergeCell ref="A137:A140"/>
    <mergeCell ref="B137:B140"/>
    <mergeCell ref="C137:C140"/>
    <mergeCell ref="D137:D140"/>
    <mergeCell ref="E137:E140"/>
    <mergeCell ref="F137:F140"/>
    <mergeCell ref="G137:G140"/>
    <mergeCell ref="H137:H140"/>
    <mergeCell ref="I137:I140"/>
    <mergeCell ref="J137:J140"/>
    <mergeCell ref="K137:K140"/>
    <mergeCell ref="L137:L140"/>
    <mergeCell ref="M137:M140"/>
    <mergeCell ref="N137:N140"/>
    <mergeCell ref="O137:O140"/>
    <mergeCell ref="P137:P140"/>
    <mergeCell ref="Q137:Q140"/>
    <mergeCell ref="R137:R140"/>
    <mergeCell ref="F133:F136"/>
    <mergeCell ref="G133:G136"/>
    <mergeCell ref="H133:H136"/>
    <mergeCell ref="I133:I136"/>
    <mergeCell ref="J133:J136"/>
    <mergeCell ref="K133:K136"/>
    <mergeCell ref="L133:L136"/>
    <mergeCell ref="M133:M136"/>
    <mergeCell ref="N133:N136"/>
    <mergeCell ref="A133:A136"/>
    <mergeCell ref="J141:J144"/>
    <mergeCell ref="K141:K144"/>
    <mergeCell ref="L141:L144"/>
    <mergeCell ref="M141:M144"/>
    <mergeCell ref="N141:N144"/>
    <mergeCell ref="O141:O144"/>
    <mergeCell ref="P141:P144"/>
    <mergeCell ref="Q141:Q144"/>
    <mergeCell ref="R141:R144"/>
    <mergeCell ref="A141:A144"/>
    <mergeCell ref="B141:B144"/>
    <mergeCell ref="C141:C144"/>
    <mergeCell ref="D141:D144"/>
    <mergeCell ref="E141:E144"/>
    <mergeCell ref="F141:F144"/>
    <mergeCell ref="G141:G144"/>
    <mergeCell ref="H141:H144"/>
    <mergeCell ref="I141:I144"/>
    <mergeCell ref="R149:R152"/>
    <mergeCell ref="A149:A152"/>
    <mergeCell ref="B149:B152"/>
    <mergeCell ref="C149:C152"/>
    <mergeCell ref="D149:D152"/>
    <mergeCell ref="E149:E152"/>
    <mergeCell ref="F149:F152"/>
    <mergeCell ref="G149:G152"/>
    <mergeCell ref="H149:H152"/>
    <mergeCell ref="I149:I152"/>
    <mergeCell ref="J145:J148"/>
    <mergeCell ref="K145:K148"/>
    <mergeCell ref="L145:L148"/>
    <mergeCell ref="M145:M148"/>
    <mergeCell ref="N145:N148"/>
    <mergeCell ref="O145:O148"/>
    <mergeCell ref="P145:P148"/>
    <mergeCell ref="Q145:Q148"/>
    <mergeCell ref="R145:R148"/>
    <mergeCell ref="A145:A148"/>
    <mergeCell ref="B145:B148"/>
    <mergeCell ref="C145:C148"/>
    <mergeCell ref="D145:D148"/>
    <mergeCell ref="E145:E148"/>
    <mergeCell ref="F145:F148"/>
    <mergeCell ref="G145:G148"/>
    <mergeCell ref="H145:H148"/>
    <mergeCell ref="I145:I148"/>
    <mergeCell ref="A153:A156"/>
    <mergeCell ref="B153:B156"/>
    <mergeCell ref="C153:C156"/>
    <mergeCell ref="D153:D156"/>
    <mergeCell ref="E153:E156"/>
    <mergeCell ref="F153:F154"/>
    <mergeCell ref="G153:G156"/>
    <mergeCell ref="H153:H154"/>
    <mergeCell ref="I153:I154"/>
    <mergeCell ref="J149:J152"/>
    <mergeCell ref="K149:K152"/>
    <mergeCell ref="L149:L152"/>
    <mergeCell ref="M149:M152"/>
    <mergeCell ref="N149:N152"/>
    <mergeCell ref="O149:O152"/>
    <mergeCell ref="P149:P152"/>
    <mergeCell ref="Q149:Q152"/>
    <mergeCell ref="M153:M154"/>
    <mergeCell ref="N153:N154"/>
    <mergeCell ref="O153:O154"/>
    <mergeCell ref="P153:P154"/>
    <mergeCell ref="Q153:Q154"/>
    <mergeCell ref="R153:R154"/>
    <mergeCell ref="M155:M156"/>
    <mergeCell ref="N155:N156"/>
    <mergeCell ref="O155:O156"/>
    <mergeCell ref="P155:P156"/>
    <mergeCell ref="Q155:Q156"/>
    <mergeCell ref="R155:R156"/>
    <mergeCell ref="J153:J154"/>
    <mergeCell ref="K153:K154"/>
    <mergeCell ref="L153:L154"/>
    <mergeCell ref="F155:F156"/>
    <mergeCell ref="H155:H156"/>
    <mergeCell ref="I155:I156"/>
    <mergeCell ref="J155:J156"/>
    <mergeCell ref="K155:K156"/>
    <mergeCell ref="L155:L156"/>
    <mergeCell ref="J157:J160"/>
    <mergeCell ref="K157:K160"/>
    <mergeCell ref="L157:L160"/>
    <mergeCell ref="M157:M160"/>
    <mergeCell ref="N157:N160"/>
    <mergeCell ref="O157:O160"/>
    <mergeCell ref="P157:P160"/>
    <mergeCell ref="Q157:Q160"/>
    <mergeCell ref="R157:R160"/>
    <mergeCell ref="A157:A160"/>
    <mergeCell ref="B157:B160"/>
    <mergeCell ref="C157:C160"/>
    <mergeCell ref="D157:D160"/>
    <mergeCell ref="E157:E160"/>
    <mergeCell ref="F157:F160"/>
    <mergeCell ref="G157:G160"/>
    <mergeCell ref="H157:H160"/>
    <mergeCell ref="I157:I160"/>
    <mergeCell ref="C165:C168"/>
    <mergeCell ref="D165:D168"/>
    <mergeCell ref="E165:E168"/>
    <mergeCell ref="F165:F166"/>
    <mergeCell ref="G165:G168"/>
    <mergeCell ref="H165:H166"/>
    <mergeCell ref="I165:I166"/>
    <mergeCell ref="J161:J164"/>
    <mergeCell ref="K161:K164"/>
    <mergeCell ref="L161:L164"/>
    <mergeCell ref="M161:M164"/>
    <mergeCell ref="N161:N164"/>
    <mergeCell ref="O161:O164"/>
    <mergeCell ref="P161:P164"/>
    <mergeCell ref="Q161:Q164"/>
    <mergeCell ref="R161:R164"/>
    <mergeCell ref="A161:A164"/>
    <mergeCell ref="B161:B164"/>
    <mergeCell ref="C161:C164"/>
    <mergeCell ref="D161:D164"/>
    <mergeCell ref="E161:E164"/>
    <mergeCell ref="F161:F164"/>
    <mergeCell ref="G161:G164"/>
    <mergeCell ref="H161:H164"/>
    <mergeCell ref="I161:I164"/>
    <mergeCell ref="A169:A172"/>
    <mergeCell ref="B169:B172"/>
    <mergeCell ref="C169:C172"/>
    <mergeCell ref="D169:D172"/>
    <mergeCell ref="E169:E172"/>
    <mergeCell ref="F169:F170"/>
    <mergeCell ref="G169:G170"/>
    <mergeCell ref="H169:H170"/>
    <mergeCell ref="I169:I170"/>
    <mergeCell ref="M165:M166"/>
    <mergeCell ref="N165:N166"/>
    <mergeCell ref="O165:O166"/>
    <mergeCell ref="P165:P166"/>
    <mergeCell ref="Q165:Q166"/>
    <mergeCell ref="R165:R166"/>
    <mergeCell ref="M167:M168"/>
    <mergeCell ref="N167:N168"/>
    <mergeCell ref="O167:O168"/>
    <mergeCell ref="P167:P168"/>
    <mergeCell ref="Q167:Q168"/>
    <mergeCell ref="R167:R168"/>
    <mergeCell ref="J165:J166"/>
    <mergeCell ref="K165:K166"/>
    <mergeCell ref="L165:L166"/>
    <mergeCell ref="F167:F168"/>
    <mergeCell ref="H167:H168"/>
    <mergeCell ref="I167:I168"/>
    <mergeCell ref="J167:J168"/>
    <mergeCell ref="K167:K168"/>
    <mergeCell ref="L167:L168"/>
    <mergeCell ref="A165:A168"/>
    <mergeCell ref="B165:B168"/>
    <mergeCell ref="B173:B176"/>
    <mergeCell ref="C173:C176"/>
    <mergeCell ref="D173:D176"/>
    <mergeCell ref="E173:E176"/>
    <mergeCell ref="F173:F174"/>
    <mergeCell ref="G173:G174"/>
    <mergeCell ref="H173:H174"/>
    <mergeCell ref="I173:I174"/>
    <mergeCell ref="M169:M170"/>
    <mergeCell ref="N169:N170"/>
    <mergeCell ref="O169:O170"/>
    <mergeCell ref="P169:P170"/>
    <mergeCell ref="Q169:Q170"/>
    <mergeCell ref="R169:R170"/>
    <mergeCell ref="M171:M172"/>
    <mergeCell ref="N171:N172"/>
    <mergeCell ref="O171:O172"/>
    <mergeCell ref="P171:P172"/>
    <mergeCell ref="Q171:Q172"/>
    <mergeCell ref="R171:R172"/>
    <mergeCell ref="J169:J170"/>
    <mergeCell ref="K169:K170"/>
    <mergeCell ref="L169:L170"/>
    <mergeCell ref="F171:F172"/>
    <mergeCell ref="G171:G172"/>
    <mergeCell ref="H171:H172"/>
    <mergeCell ref="I171:I172"/>
    <mergeCell ref="J171:J172"/>
    <mergeCell ref="K171:K172"/>
    <mergeCell ref="L171:L172"/>
    <mergeCell ref="A177:A180"/>
    <mergeCell ref="B177:B180"/>
    <mergeCell ref="C177:C180"/>
    <mergeCell ref="D177:D180"/>
    <mergeCell ref="E177:E180"/>
    <mergeCell ref="F177:F178"/>
    <mergeCell ref="G177:G178"/>
    <mergeCell ref="H177:H178"/>
    <mergeCell ref="I177:I178"/>
    <mergeCell ref="M173:M174"/>
    <mergeCell ref="N173:N174"/>
    <mergeCell ref="O173:O174"/>
    <mergeCell ref="P173:P174"/>
    <mergeCell ref="Q173:Q174"/>
    <mergeCell ref="R173:R174"/>
    <mergeCell ref="M175:M176"/>
    <mergeCell ref="N175:N176"/>
    <mergeCell ref="O175:O176"/>
    <mergeCell ref="P175:P176"/>
    <mergeCell ref="Q175:Q176"/>
    <mergeCell ref="R175:R176"/>
    <mergeCell ref="J173:J174"/>
    <mergeCell ref="K173:K174"/>
    <mergeCell ref="L173:L174"/>
    <mergeCell ref="F175:F176"/>
    <mergeCell ref="G175:G176"/>
    <mergeCell ref="H175:H176"/>
    <mergeCell ref="I175:I176"/>
    <mergeCell ref="J175:J176"/>
    <mergeCell ref="K175:K176"/>
    <mergeCell ref="L175:L176"/>
    <mergeCell ref="A173:A176"/>
    <mergeCell ref="M177:M178"/>
    <mergeCell ref="N177:N178"/>
    <mergeCell ref="O177:O178"/>
    <mergeCell ref="P177:P178"/>
    <mergeCell ref="Q177:Q178"/>
    <mergeCell ref="R177:R178"/>
    <mergeCell ref="M179:M180"/>
    <mergeCell ref="N179:N180"/>
    <mergeCell ref="O179:O180"/>
    <mergeCell ref="P179:P180"/>
    <mergeCell ref="Q179:Q180"/>
    <mergeCell ref="R179:R180"/>
    <mergeCell ref="J177:J178"/>
    <mergeCell ref="K177:K178"/>
    <mergeCell ref="L177:L178"/>
    <mergeCell ref="F179:F180"/>
    <mergeCell ref="G179:G180"/>
    <mergeCell ref="H179:H180"/>
    <mergeCell ref="I179:I180"/>
    <mergeCell ref="J179:J180"/>
    <mergeCell ref="K179:K180"/>
    <mergeCell ref="L179:L180"/>
    <mergeCell ref="J181:J184"/>
    <mergeCell ref="K181:K184"/>
    <mergeCell ref="L181:L184"/>
    <mergeCell ref="M181:M184"/>
    <mergeCell ref="N181:N184"/>
    <mergeCell ref="O181:O184"/>
    <mergeCell ref="P181:P184"/>
    <mergeCell ref="Q181:Q184"/>
    <mergeCell ref="R181:R184"/>
    <mergeCell ref="A181:A184"/>
    <mergeCell ref="B181:B184"/>
    <mergeCell ref="C181:C184"/>
    <mergeCell ref="D181:D184"/>
    <mergeCell ref="E181:E184"/>
    <mergeCell ref="F181:F184"/>
    <mergeCell ref="G181:G184"/>
    <mergeCell ref="H181:H184"/>
    <mergeCell ref="I181:I184"/>
    <mergeCell ref="J185:J188"/>
    <mergeCell ref="K185:K188"/>
    <mergeCell ref="L185:L188"/>
    <mergeCell ref="M185:M188"/>
    <mergeCell ref="N185:N188"/>
    <mergeCell ref="O185:O188"/>
    <mergeCell ref="P185:P188"/>
    <mergeCell ref="Q185:Q188"/>
    <mergeCell ref="R185:R188"/>
    <mergeCell ref="A185:A188"/>
    <mergeCell ref="B185:B188"/>
    <mergeCell ref="C185:C188"/>
    <mergeCell ref="D185:D188"/>
    <mergeCell ref="E185:E188"/>
    <mergeCell ref="F185:F188"/>
    <mergeCell ref="G185:G188"/>
    <mergeCell ref="H185:H188"/>
    <mergeCell ref="I185:I188"/>
    <mergeCell ref="J189:J192"/>
    <mergeCell ref="K189:K192"/>
    <mergeCell ref="L189:L192"/>
    <mergeCell ref="M189:M192"/>
    <mergeCell ref="N189:N192"/>
    <mergeCell ref="O189:O192"/>
    <mergeCell ref="P189:P192"/>
    <mergeCell ref="Q189:Q192"/>
    <mergeCell ref="R189:R192"/>
    <mergeCell ref="A189:A192"/>
    <mergeCell ref="B189:B192"/>
    <mergeCell ref="C189:C192"/>
    <mergeCell ref="D189:D192"/>
    <mergeCell ref="E189:E192"/>
    <mergeCell ref="F189:F192"/>
    <mergeCell ref="G189:G192"/>
    <mergeCell ref="H189:H192"/>
    <mergeCell ref="I189:I192"/>
    <mergeCell ref="Q197:Q198"/>
    <mergeCell ref="R197:R198"/>
    <mergeCell ref="A197:A200"/>
    <mergeCell ref="B197:B200"/>
    <mergeCell ref="C197:C200"/>
    <mergeCell ref="D197:D200"/>
    <mergeCell ref="E197:E200"/>
    <mergeCell ref="F197:F198"/>
    <mergeCell ref="G197:G198"/>
    <mergeCell ref="H197:H198"/>
    <mergeCell ref="I197:I198"/>
    <mergeCell ref="J193:J196"/>
    <mergeCell ref="K193:K196"/>
    <mergeCell ref="L193:L196"/>
    <mergeCell ref="M193:M196"/>
    <mergeCell ref="N193:N196"/>
    <mergeCell ref="O193:O196"/>
    <mergeCell ref="P193:P196"/>
    <mergeCell ref="Q193:Q196"/>
    <mergeCell ref="R193:R196"/>
    <mergeCell ref="A193:A196"/>
    <mergeCell ref="B193:B196"/>
    <mergeCell ref="C193:C196"/>
    <mergeCell ref="D193:D196"/>
    <mergeCell ref="E193:E196"/>
    <mergeCell ref="F193:F196"/>
    <mergeCell ref="G193:G196"/>
    <mergeCell ref="H193:H196"/>
    <mergeCell ref="I193:I196"/>
    <mergeCell ref="A201:A204"/>
    <mergeCell ref="B201:B204"/>
    <mergeCell ref="C201:C204"/>
    <mergeCell ref="D201:D204"/>
    <mergeCell ref="E201:E204"/>
    <mergeCell ref="A205:A208"/>
    <mergeCell ref="B205:B208"/>
    <mergeCell ref="C205:C208"/>
    <mergeCell ref="D205:D208"/>
    <mergeCell ref="E205:E208"/>
    <mergeCell ref="J197:J198"/>
    <mergeCell ref="K197:K198"/>
    <mergeCell ref="L197:L198"/>
    <mergeCell ref="M197:M198"/>
    <mergeCell ref="N197:N198"/>
    <mergeCell ref="O197:O198"/>
    <mergeCell ref="P197:P198"/>
    <mergeCell ref="O205:O208"/>
    <mergeCell ref="P205:P208"/>
    <mergeCell ref="Q205:Q208"/>
    <mergeCell ref="R205:R208"/>
    <mergeCell ref="A209:A212"/>
    <mergeCell ref="B209:B212"/>
    <mergeCell ref="C209:C212"/>
    <mergeCell ref="D209:D212"/>
    <mergeCell ref="E209:E212"/>
    <mergeCell ref="F209:F212"/>
    <mergeCell ref="G209:G212"/>
    <mergeCell ref="H209:H212"/>
    <mergeCell ref="I209:I212"/>
    <mergeCell ref="J209:J212"/>
    <mergeCell ref="K209:K212"/>
    <mergeCell ref="L209:L212"/>
    <mergeCell ref="M209:M212"/>
    <mergeCell ref="N209:N212"/>
    <mergeCell ref="O209:O212"/>
    <mergeCell ref="P209:P212"/>
    <mergeCell ref="Q209:Q212"/>
    <mergeCell ref="R209:R212"/>
    <mergeCell ref="F205:F208"/>
    <mergeCell ref="G205:G208"/>
    <mergeCell ref="H205:H208"/>
    <mergeCell ref="I205:I208"/>
    <mergeCell ref="J205:J208"/>
    <mergeCell ref="K205:K208"/>
    <mergeCell ref="L205:L208"/>
    <mergeCell ref="M205:M208"/>
    <mergeCell ref="N205:N208"/>
    <mergeCell ref="J213:J216"/>
    <mergeCell ref="K213:K216"/>
    <mergeCell ref="L213:L216"/>
    <mergeCell ref="M213:M216"/>
    <mergeCell ref="N213:N216"/>
    <mergeCell ref="O213:O216"/>
    <mergeCell ref="P213:P216"/>
    <mergeCell ref="Q213:Q216"/>
    <mergeCell ref="R213:R216"/>
    <mergeCell ref="A213:A216"/>
    <mergeCell ref="B213:B216"/>
    <mergeCell ref="C213:C216"/>
    <mergeCell ref="D213:D216"/>
    <mergeCell ref="E213:E216"/>
    <mergeCell ref="F213:F216"/>
    <mergeCell ref="G213:G216"/>
    <mergeCell ref="H213:H216"/>
    <mergeCell ref="I213:I216"/>
  </mergeCells>
  <dataValidations count="1">
    <dataValidation type="decimal" operator="greaterThan" allowBlank="1" showInputMessage="1" showErrorMessage="1" sqref="N12">
      <formula1>0</formula1>
    </dataValidation>
  </dataValidations>
  <printOptions horizontalCentered="1"/>
  <pageMargins left="0.43307086614173229" right="0.47244094488188981" top="0.35433070866141736" bottom="0.31496062992125984" header="0.31496062992125984" footer="0.31496062992125984"/>
  <pageSetup paperSize="121" scale="4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C9592AF59131A478FED695ABFB17ABB" ma:contentTypeVersion="2" ma:contentTypeDescription="Crear nuevo documento." ma:contentTypeScope="" ma:versionID="9478c25aee84fd2da24d3e6fcd24d00a">
  <xsd:schema xmlns:xsd="http://www.w3.org/2001/XMLSchema" xmlns:xs="http://www.w3.org/2001/XMLSchema" xmlns:p="http://schemas.microsoft.com/office/2006/metadata/properties" xmlns:ns2="1539771f-1411-4be9-a43b-79179c4e23e5" targetNamespace="http://schemas.microsoft.com/office/2006/metadata/properties" ma:root="true" ma:fieldsID="c5728298e897bbf2f1063bd4b041b545" ns2:_="">
    <xsd:import namespace="1539771f-1411-4be9-a43b-79179c4e23e5"/>
    <xsd:element name="properties">
      <xsd:complexType>
        <xsd:sequence>
          <xsd:element name="documentManagement">
            <xsd:complexType>
              <xsd:all>
                <xsd:element ref="ns2:cua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9771f-1411-4be9-a43b-79179c4e23e5" elementFormDefault="qualified">
    <xsd:import namespace="http://schemas.microsoft.com/office/2006/documentManagement/types"/>
    <xsd:import namespace="http://schemas.microsoft.com/office/infopath/2007/PartnerControls"/>
    <xsd:element name="cual" ma:index="8" ma:displayName="cual" ma:internalName="cual">
      <xsd:simpleType>
        <xsd:restriction base="dms:Text">
          <xsd:maxLength value="255"/>
        </xsd:restriction>
      </xsd:simpleType>
    </xsd:element>
    <xsd:element name="a_x00f1_o" ma:index="9"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ual xmlns="1539771f-1411-4be9-a43b-79179c4e23e5">1207</cual>
    <a_x00f1_o xmlns="1539771f-1411-4be9-a43b-79179c4e23e5">2014</a_x00f1_o>
  </documentManagement>
</p:properties>
</file>

<file path=customXml/itemProps1.xml><?xml version="1.0" encoding="utf-8"?>
<ds:datastoreItem xmlns:ds="http://schemas.openxmlformats.org/officeDocument/2006/customXml" ds:itemID="{242588BC-F5BB-4B65-8279-C88BA5E08E0F}"/>
</file>

<file path=customXml/itemProps2.xml><?xml version="1.0" encoding="utf-8"?>
<ds:datastoreItem xmlns:ds="http://schemas.openxmlformats.org/officeDocument/2006/customXml" ds:itemID="{04DD39DA-2CEE-43C6-80DC-FDABF9CA1F14}"/>
</file>

<file path=customXml/itemProps3.xml><?xml version="1.0" encoding="utf-8"?>
<ds:datastoreItem xmlns:ds="http://schemas.openxmlformats.org/officeDocument/2006/customXml" ds:itemID="{9A7D9C44-756D-412F-A294-3D471274E8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G 14-09-01-A</vt:lpstr>
      <vt:lpstr>G 1 14-09-01-A</vt:lpstr>
      <vt:lpstr>Hoja1</vt:lpstr>
      <vt:lpstr>Cuadro 2</vt:lpstr>
      <vt:lpstr>matriz dic 2014</vt:lpstr>
      <vt:lpstr>'matriz dic 2014'!Área_de_impresión</vt:lpstr>
      <vt:lpstr>'matriz dic 2014'!Títulos_a_imprimir</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 User</cp:lastModifiedBy>
  <cp:lastPrinted>2015-01-20T14:09:23Z</cp:lastPrinted>
  <dcterms:created xsi:type="dcterms:W3CDTF">2012-05-29T15:47:33Z</dcterms:created>
  <dcterms:modified xsi:type="dcterms:W3CDTF">2015-10-26T18:50:54Z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0x0101009C9592AF59131A478FED695ABFB17ABB</vt:lpwstr>
  </property>
</Properties>
</file>